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Kuban-PC\Desktop\"/>
    </mc:Choice>
  </mc:AlternateContent>
  <xr:revisionPtr revIDLastSave="0" documentId="8_{3D80AF79-290B-4A7B-A17E-10DCC7621C22}" xr6:coauthVersionLast="45" xr6:coauthVersionMax="45" xr10:uidLastSave="{00000000-0000-0000-0000-000000000000}"/>
  <bookViews>
    <workbookView xWindow="-120" yWindow="-120" windowWidth="20730" windowHeight="11160" xr2:uid="{01FD7388-C07C-4812-9D00-8A3BB589455F}"/>
  </bookViews>
  <sheets>
    <sheet name="Т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1" l="1"/>
  <c r="I3" i="1"/>
  <c r="F4" i="1" l="1"/>
  <c r="F28" i="1" l="1"/>
  <c r="F29" i="1" s="1"/>
  <c r="F30" i="1" s="1"/>
  <c r="F27" i="1"/>
  <c r="E26" i="1" l="1"/>
  <c r="E27" i="1" l="1"/>
  <c r="E29" i="1" s="1"/>
</calcChain>
</file>

<file path=xl/sharedStrings.xml><?xml version="1.0" encoding="utf-8"?>
<sst xmlns="http://schemas.openxmlformats.org/spreadsheetml/2006/main" count="65" uniqueCount="48">
  <si>
    <t>Бюджетная линия</t>
  </si>
  <si>
    <t>Мероприятие</t>
  </si>
  <si>
    <t>Исполнитель</t>
  </si>
  <si>
    <t>Таргетное секвенирование (закуплено на средства государственного бюджета)</t>
  </si>
  <si>
    <t>ПРООН</t>
  </si>
  <si>
    <t>Экономия с закупки LPA 1 и 2, MGIT  на 2025 уменьшена сумму, такая же сумма на 2026</t>
  </si>
  <si>
    <t>Закупка ТБ препаратов (экономия после закупки ТБ препаратов, включая буфер 2027 с набором пациентов)</t>
  </si>
  <si>
    <t xml:space="preserve">Конференц расходы для еренингов для врачей ПСМП по КП </t>
  </si>
  <si>
    <t xml:space="preserve">Расходы на мини-сесси для клиентов в ТБ НПО </t>
  </si>
  <si>
    <t>НПО ТБ</t>
  </si>
  <si>
    <t xml:space="preserve">Транспортировка мокроты </t>
  </si>
  <si>
    <t>Заработная плата сотрудники ТБ НПО</t>
  </si>
  <si>
    <t>ФОР по заработным платам сотрудников ТБ НПО</t>
  </si>
  <si>
    <t xml:space="preserve">Конференц расходы тренинги для фтизиатров </t>
  </si>
  <si>
    <t>Техническая помощь ТБ программе (предполагалось миссия ВОЗ)</t>
  </si>
  <si>
    <t xml:space="preserve">Участие в международных тренингах, конференциях </t>
  </si>
  <si>
    <t>HP0670</t>
  </si>
  <si>
    <t xml:space="preserve">Контракты на техподдержку оборудования </t>
  </si>
  <si>
    <t>19.1</t>
  </si>
  <si>
    <t>Обновление КП по туберкулезу, включая уровень ПМСП, введение раздела Активный скрининг на туберкулез, новые методы диагностики и схемы лечения. Поддержка рабочих групп</t>
  </si>
  <si>
    <t xml:space="preserve">Оплата экспертов для проведения среднесрочной оценки Национальной ТБ программы </t>
  </si>
  <si>
    <t xml:space="preserve">Конференц расходы для проведения среднесрочной оценки Национальной ТБ программы </t>
  </si>
  <si>
    <t xml:space="preserve">Командировочные расходы по Операционному исследованию </t>
  </si>
  <si>
    <t>НЦФ</t>
  </si>
  <si>
    <t xml:space="preserve">Оплата экспертов для ежегодного анализа результатов имплементации Тб программы, эксперты </t>
  </si>
  <si>
    <t>9-Ежегодный анализ результатов имплементации Тб программы, расходы на поездки</t>
  </si>
  <si>
    <t xml:space="preserve">Оплата сотрудников по Операционному исследованию по Операционному исследованию </t>
  </si>
  <si>
    <t>* предложение НТП</t>
  </si>
  <si>
    <t xml:space="preserve">* обсужденные и согласованные ПРООН И НТП активности </t>
  </si>
  <si>
    <t>* Предложение ПРООН, но НТП сохраняет эти активности</t>
  </si>
  <si>
    <t xml:space="preserve"> UNDP GMS 7%</t>
  </si>
  <si>
    <t xml:space="preserve">ГФСТМ на GC7 </t>
  </si>
  <si>
    <t>UNDP 10% ( в связи с уменьшением активностей и, соответственно уменьшением рабочей нагрузки)</t>
  </si>
  <si>
    <t>предложение ПРООН - 2025-2026 USD</t>
  </si>
  <si>
    <t>предложение от NTP- 2025-2026 USD</t>
  </si>
  <si>
    <t>разделение между TB &amp;HIV  50%:50%</t>
  </si>
  <si>
    <t xml:space="preserve">Таблица активностей по ТБ компоненту GC7 (письмо ГФСТМ о соращении гранта на 3  275 925USD  </t>
  </si>
  <si>
    <t>Компонент ТБ</t>
  </si>
  <si>
    <t xml:space="preserve">Закупка холодовых сумок, баркоды, принтеры, термолента </t>
  </si>
  <si>
    <t>Закупка 1 MGIT машина</t>
  </si>
  <si>
    <t>Контракт с ТооАшкан на тех поддержку обслуживания лабоборудования</t>
  </si>
  <si>
    <t>Техническое обслуживание рентген аппаратов с ИИ</t>
  </si>
  <si>
    <t>Закупка респираторов FFP3</t>
  </si>
  <si>
    <t>Дополнительные запросы от NTP, отправленные в ПРООН до письма от ГФ</t>
  </si>
  <si>
    <t>пересмотр со стороны НТП,  на 22 июля 2025</t>
  </si>
  <si>
    <t>приостановить до возможной экономии гранта в 2026 году</t>
  </si>
  <si>
    <t xml:space="preserve">дефицит </t>
  </si>
  <si>
    <t xml:space="preserve">!!! пересмотреть пункты  контракта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</si>
</sst>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USD]_-;\-* #,##0.00\ [$USD]_-;_-* &quot;-&quot;??\ [$USD]_-;_-@_-"/>
  </numFmts>
  <fonts count="10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rgb="FFFF0000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charset val="204"/>
      <scheme val="minor"/>
    </font>
    <font>
      <b/>
      <sz val="14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left" wrapText="1" indent="1"/>
    </xf>
    <xf numFmtId="0" fontId="0" fillId="2" borderId="5" xfId="0" applyFill="1" applyBorder="1" applyAlignment="1">
      <alignment horizontal="center"/>
    </xf>
    <xf numFmtId="164" fontId="1" fillId="2" borderId="6" xfId="0" applyNumberFormat="1" applyFont="1" applyFill="1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7" xfId="0" applyFill="1" applyBorder="1" applyAlignment="1">
      <alignment horizontal="left" wrapText="1" indent="1"/>
    </xf>
    <xf numFmtId="0" fontId="0" fillId="2" borderId="7" xfId="0" applyFill="1" applyBorder="1" applyAlignment="1">
      <alignment horizontal="center"/>
    </xf>
    <xf numFmtId="164" fontId="1" fillId="2" borderId="9" xfId="0" applyNumberFormat="1" applyFont="1" applyFill="1" applyBorder="1" applyAlignment="1">
      <alignment vertical="center"/>
    </xf>
    <xf numFmtId="0" fontId="0" fillId="2" borderId="7" xfId="0" applyFill="1" applyBorder="1" applyAlignment="1">
      <alignment horizontal="left" indent="1"/>
    </xf>
    <xf numFmtId="164" fontId="1" fillId="2" borderId="10" xfId="0" applyNumberFormat="1" applyFont="1" applyFill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left" indent="1"/>
    </xf>
    <xf numFmtId="164" fontId="1" fillId="2" borderId="12" xfId="0" applyNumberFormat="1" applyFont="1" applyFill="1" applyBorder="1" applyAlignment="1">
      <alignment vertical="center"/>
    </xf>
    <xf numFmtId="0" fontId="0" fillId="2" borderId="1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64" fontId="1" fillId="3" borderId="12" xfId="0" applyNumberFormat="1" applyFont="1" applyFill="1" applyBorder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7" xfId="0" applyFill="1" applyBorder="1" applyAlignment="1">
      <alignment horizontal="left" wrapText="1" indent="1"/>
    </xf>
    <xf numFmtId="0" fontId="0" fillId="4" borderId="7" xfId="0" applyFill="1" applyBorder="1" applyAlignment="1">
      <alignment horizontal="center"/>
    </xf>
    <xf numFmtId="164" fontId="1" fillId="4" borderId="9" xfId="0" applyNumberFormat="1" applyFont="1" applyFill="1" applyBorder="1" applyAlignment="1">
      <alignment vertical="center"/>
    </xf>
    <xf numFmtId="0" fontId="0" fillId="0" borderId="0" xfId="0" applyAlignment="1">
      <alignment horizontal="left" wrapText="1" inden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2" borderId="17" xfId="0" applyFill="1" applyBorder="1" applyAlignment="1">
      <alignment horizontal="left" indent="1"/>
    </xf>
    <xf numFmtId="0" fontId="0" fillId="3" borderId="7" xfId="0" applyFill="1" applyBorder="1" applyAlignment="1">
      <alignment horizontal="left" indent="1"/>
    </xf>
    <xf numFmtId="0" fontId="0" fillId="2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3" fillId="6" borderId="7" xfId="0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vertical="center"/>
    </xf>
    <xf numFmtId="164" fontId="4" fillId="3" borderId="12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/>
    <xf numFmtId="49" fontId="0" fillId="2" borderId="8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indent="2"/>
    </xf>
    <xf numFmtId="0" fontId="3" fillId="6" borderId="7" xfId="0" applyFont="1" applyFill="1" applyBorder="1" applyAlignment="1">
      <alignment horizontal="left" vertical="center" wrapText="1" indent="2"/>
    </xf>
    <xf numFmtId="164" fontId="2" fillId="6" borderId="7" xfId="0" applyNumberFormat="1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wrapText="1" indent="1"/>
    </xf>
    <xf numFmtId="0" fontId="0" fillId="0" borderId="18" xfId="0" applyBorder="1" applyAlignment="1">
      <alignment horizontal="left" vertical="top" wrapText="1" indent="2"/>
    </xf>
    <xf numFmtId="0" fontId="6" fillId="0" borderId="20" xfId="0" applyFont="1" applyBorder="1" applyAlignment="1">
      <alignment horizontal="left" vertical="top" indent="1"/>
    </xf>
    <xf numFmtId="0" fontId="0" fillId="0" borderId="19" xfId="0" applyBorder="1" applyAlignment="1">
      <alignment horizontal="left" vertical="top" wrapText="1" indent="2"/>
    </xf>
    <xf numFmtId="164" fontId="1" fillId="0" borderId="21" xfId="0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64" fontId="0" fillId="0" borderId="7" xfId="0" applyNumberFormat="1" applyBorder="1"/>
    <xf numFmtId="0" fontId="5" fillId="0" borderId="0" xfId="0" applyFont="1" applyAlignment="1">
      <alignment wrapText="1"/>
    </xf>
    <xf numFmtId="0" fontId="8" fillId="6" borderId="7" xfId="0" applyFont="1" applyFill="1" applyBorder="1" applyAlignment="1">
      <alignment horizontal="left" vertical="center" wrapText="1" indent="2"/>
    </xf>
    <xf numFmtId="164" fontId="9" fillId="6" borderId="7" xfId="0" applyNumberFormat="1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A8F23-EB25-4D9C-94B0-3893DCCFF750}">
  <dimension ref="B1:R33"/>
  <sheetViews>
    <sheetView tabSelected="1" topLeftCell="C4" zoomScale="70" zoomScaleNormal="70" workbookViewId="0">
      <selection activeCell="H19" sqref="H19"/>
    </sheetView>
  </sheetViews>
  <sheetFormatPr defaultRowHeight="14.25"/>
  <cols>
    <col min="1" max="1" width="1.875" customWidth="1"/>
    <col min="2" max="2" width="22.625" style="5" customWidth="1"/>
    <col min="3" max="3" width="58.25" style="4" customWidth="1"/>
    <col min="4" max="4" width="17.75" style="2" customWidth="1"/>
    <col min="5" max="5" width="38.75" style="5" customWidth="1"/>
    <col min="6" max="6" width="32.625" customWidth="1"/>
    <col min="7" max="7" width="17.25" customWidth="1"/>
    <col min="8" max="8" width="47.5" style="4" customWidth="1"/>
    <col min="9" max="9" width="27.75" customWidth="1"/>
    <col min="10" max="10" width="36.375" customWidth="1"/>
    <col min="11" max="11" width="24.625" customWidth="1"/>
  </cols>
  <sheetData>
    <row r="1" spans="2:18" ht="18">
      <c r="B1" s="44" t="s">
        <v>36</v>
      </c>
      <c r="C1" s="44"/>
      <c r="D1" s="44"/>
      <c r="E1" s="44"/>
      <c r="F1" s="44"/>
    </row>
    <row r="2" spans="2:18" ht="18">
      <c r="B2" s="30"/>
      <c r="C2" s="30"/>
      <c r="D2" s="30"/>
      <c r="E2" s="30"/>
      <c r="F2" s="30"/>
    </row>
    <row r="3" spans="2:18" ht="54">
      <c r="B3" s="30"/>
      <c r="C3" s="30"/>
      <c r="D3" s="30"/>
      <c r="E3" s="41" t="s">
        <v>31</v>
      </c>
      <c r="F3" s="42">
        <v>3275925</v>
      </c>
      <c r="H3" s="52" t="s">
        <v>43</v>
      </c>
      <c r="I3" s="53">
        <f>I13</f>
        <v>199583</v>
      </c>
      <c r="M3" s="46"/>
      <c r="N3" s="46"/>
      <c r="O3" s="46"/>
      <c r="P3" s="46"/>
      <c r="Q3" s="46"/>
      <c r="R3" s="46"/>
    </row>
    <row r="4" spans="2:18" ht="47.25">
      <c r="B4" s="30"/>
      <c r="C4" s="30"/>
      <c r="D4" s="30"/>
      <c r="E4" s="45" t="s">
        <v>35</v>
      </c>
      <c r="F4" s="42">
        <f>F3/2</f>
        <v>1637962.5</v>
      </c>
      <c r="H4" s="62" t="s">
        <v>44</v>
      </c>
      <c r="I4" s="63" t="s">
        <v>45</v>
      </c>
      <c r="J4" s="46"/>
      <c r="K4" s="46"/>
      <c r="L4" s="46"/>
      <c r="M4" s="46"/>
      <c r="N4" s="46"/>
      <c r="O4" s="46"/>
      <c r="P4" s="46"/>
      <c r="Q4" s="46"/>
      <c r="R4" s="46"/>
    </row>
    <row r="5" spans="2:18" ht="15" thickBot="1">
      <c r="H5" s="51"/>
      <c r="I5" s="4"/>
      <c r="J5" s="46"/>
      <c r="K5" s="46"/>
      <c r="L5" s="46"/>
      <c r="M5" s="46"/>
      <c r="N5" s="46"/>
      <c r="O5" s="46"/>
      <c r="P5" s="46"/>
      <c r="Q5" s="46"/>
      <c r="R5" s="46"/>
    </row>
    <row r="6" spans="2:18" ht="42" customHeight="1" thickBot="1">
      <c r="B6" s="27" t="s">
        <v>0</v>
      </c>
      <c r="C6" s="28" t="s">
        <v>1</v>
      </c>
      <c r="D6" s="28" t="s">
        <v>2</v>
      </c>
      <c r="E6" s="29" t="s">
        <v>33</v>
      </c>
      <c r="F6" s="29" t="s">
        <v>34</v>
      </c>
      <c r="H6" s="54" t="s">
        <v>43</v>
      </c>
      <c r="I6" s="54"/>
      <c r="J6" s="46"/>
      <c r="K6" s="46"/>
      <c r="L6" s="46"/>
      <c r="M6" s="46"/>
      <c r="N6" s="46"/>
      <c r="O6" s="46"/>
      <c r="P6" s="46"/>
      <c r="Q6" s="46"/>
      <c r="R6" s="46"/>
    </row>
    <row r="7" spans="2:18" ht="28.5">
      <c r="B7" s="6"/>
      <c r="C7" s="7" t="s">
        <v>3</v>
      </c>
      <c r="D7" s="8" t="s">
        <v>4</v>
      </c>
      <c r="E7" s="9">
        <v>528000</v>
      </c>
      <c r="F7" s="9">
        <v>528000</v>
      </c>
      <c r="H7" s="51" t="s">
        <v>37</v>
      </c>
      <c r="I7" s="4"/>
      <c r="J7" s="46"/>
      <c r="K7" s="46"/>
      <c r="L7" s="46"/>
      <c r="M7" s="46"/>
      <c r="N7" s="46"/>
      <c r="O7" s="46"/>
      <c r="P7" s="46"/>
      <c r="Q7" s="46"/>
      <c r="R7" s="46"/>
    </row>
    <row r="8" spans="2:18" ht="28.5">
      <c r="B8" s="10"/>
      <c r="C8" s="11" t="s">
        <v>5</v>
      </c>
      <c r="D8" s="12" t="s">
        <v>4</v>
      </c>
      <c r="E8" s="13">
        <v>15000</v>
      </c>
      <c r="F8" s="13">
        <v>15000</v>
      </c>
      <c r="H8" s="55" t="s">
        <v>38</v>
      </c>
      <c r="I8" s="56">
        <v>26983</v>
      </c>
      <c r="J8" s="46"/>
      <c r="K8" s="46"/>
      <c r="L8" s="46"/>
      <c r="M8" s="46"/>
      <c r="N8" s="46"/>
      <c r="O8" s="46"/>
      <c r="P8" s="46"/>
      <c r="Q8" s="46"/>
      <c r="R8" s="46"/>
    </row>
    <row r="9" spans="2:18" ht="28.5">
      <c r="B9" s="10"/>
      <c r="C9" s="11" t="s">
        <v>6</v>
      </c>
      <c r="D9" s="12" t="s">
        <v>4</v>
      </c>
      <c r="E9" s="13">
        <v>598325</v>
      </c>
      <c r="F9" s="13">
        <v>598325</v>
      </c>
      <c r="H9" s="55" t="s">
        <v>39</v>
      </c>
      <c r="I9" s="56">
        <v>57600</v>
      </c>
      <c r="J9" s="46"/>
      <c r="K9" s="46"/>
      <c r="L9" s="46"/>
      <c r="M9" s="46"/>
      <c r="N9" s="46"/>
      <c r="O9" s="46"/>
      <c r="P9" s="46"/>
      <c r="Q9" s="46"/>
      <c r="R9" s="46"/>
    </row>
    <row r="10" spans="2:18" ht="28.5">
      <c r="B10" s="10">
        <v>1</v>
      </c>
      <c r="C10" s="49" t="s">
        <v>7</v>
      </c>
      <c r="D10" s="12" t="s">
        <v>4</v>
      </c>
      <c r="E10" s="15">
        <v>38417.423739532402</v>
      </c>
      <c r="F10" s="15">
        <v>38417.423739532402</v>
      </c>
      <c r="H10" s="55" t="s">
        <v>40</v>
      </c>
      <c r="I10" s="56">
        <v>23000</v>
      </c>
      <c r="J10" s="46"/>
      <c r="K10" s="46"/>
      <c r="L10" s="46"/>
      <c r="M10" s="46"/>
      <c r="N10" s="46"/>
      <c r="O10" s="46"/>
      <c r="P10" s="46"/>
      <c r="Q10" s="46"/>
      <c r="R10" s="46"/>
    </row>
    <row r="11" spans="2:18" ht="28.5">
      <c r="B11" s="10">
        <v>16</v>
      </c>
      <c r="C11" s="14" t="s">
        <v>10</v>
      </c>
      <c r="D11" s="12" t="s">
        <v>4</v>
      </c>
      <c r="E11" s="13">
        <v>17816.6980245712</v>
      </c>
      <c r="F11" s="13">
        <v>17816.6980245712</v>
      </c>
      <c r="H11" s="57" t="s">
        <v>41</v>
      </c>
      <c r="I11" s="56">
        <v>20000</v>
      </c>
      <c r="J11" s="46"/>
      <c r="K11" s="46"/>
      <c r="L11" s="46"/>
      <c r="M11" s="46"/>
      <c r="N11" s="46"/>
      <c r="O11" s="46"/>
      <c r="P11" s="46"/>
      <c r="Q11" s="46"/>
      <c r="R11" s="46"/>
    </row>
    <row r="12" spans="2:18" ht="15">
      <c r="B12" s="10">
        <v>12</v>
      </c>
      <c r="C12" s="11" t="s">
        <v>8</v>
      </c>
      <c r="D12" s="12" t="s">
        <v>9</v>
      </c>
      <c r="E12" s="13">
        <v>4975.0391512694196</v>
      </c>
      <c r="F12" s="13">
        <v>4975.0391512694196</v>
      </c>
      <c r="H12" s="55" t="s">
        <v>42</v>
      </c>
      <c r="I12" s="56">
        <v>72000</v>
      </c>
      <c r="J12" s="46"/>
      <c r="K12" s="46"/>
      <c r="L12" s="46"/>
      <c r="M12" s="46"/>
      <c r="N12" s="46"/>
      <c r="O12" s="46"/>
      <c r="P12" s="46"/>
      <c r="Q12" s="46"/>
      <c r="R12" s="46"/>
    </row>
    <row r="13" spans="2:18" ht="15">
      <c r="B13" s="10">
        <v>17</v>
      </c>
      <c r="C13" s="11" t="s">
        <v>11</v>
      </c>
      <c r="D13" s="12" t="s">
        <v>9</v>
      </c>
      <c r="E13" s="13">
        <v>8713.07339449541</v>
      </c>
      <c r="F13" s="13">
        <v>8713.07339449541</v>
      </c>
      <c r="H13" s="50"/>
      <c r="I13" s="47">
        <v>199583</v>
      </c>
      <c r="J13" s="47"/>
      <c r="K13" s="46"/>
      <c r="L13" s="46"/>
      <c r="M13" s="46"/>
      <c r="N13" s="46"/>
      <c r="O13" s="46"/>
      <c r="P13" s="46"/>
      <c r="Q13" s="46"/>
      <c r="R13" s="46"/>
    </row>
    <row r="14" spans="2:18" ht="15">
      <c r="B14" s="10">
        <v>18</v>
      </c>
      <c r="C14" s="11" t="s">
        <v>12</v>
      </c>
      <c r="D14" s="12" t="s">
        <v>9</v>
      </c>
      <c r="E14" s="13">
        <v>968.11926605504595</v>
      </c>
      <c r="F14" s="13">
        <v>968.11926605504595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</row>
    <row r="15" spans="2:18" ht="15">
      <c r="B15" s="10">
        <v>3</v>
      </c>
      <c r="C15" s="11" t="s">
        <v>13</v>
      </c>
      <c r="D15" s="12" t="s">
        <v>4</v>
      </c>
      <c r="E15" s="13">
        <v>30245.363601741999</v>
      </c>
      <c r="F15" s="13">
        <v>30245.363601741999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</row>
    <row r="16" spans="2:18" ht="28.5">
      <c r="B16" s="10">
        <v>57</v>
      </c>
      <c r="C16" s="11" t="s">
        <v>14</v>
      </c>
      <c r="D16" s="12" t="s">
        <v>4</v>
      </c>
      <c r="E16" s="13">
        <v>100000</v>
      </c>
      <c r="F16" s="13">
        <v>100000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</row>
    <row r="17" spans="2:18" ht="15">
      <c r="B17" s="10">
        <v>5</v>
      </c>
      <c r="C17" s="11" t="s">
        <v>15</v>
      </c>
      <c r="D17" s="12" t="s">
        <v>4</v>
      </c>
      <c r="E17" s="13">
        <v>17136.566666666698</v>
      </c>
      <c r="F17" s="13">
        <v>17136.566666666698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</row>
    <row r="18" spans="2:18" ht="28.5">
      <c r="B18" s="22" t="s">
        <v>16</v>
      </c>
      <c r="C18" s="23" t="s">
        <v>17</v>
      </c>
      <c r="D18" s="24" t="s">
        <v>4</v>
      </c>
      <c r="E18" s="25">
        <v>52042.53</v>
      </c>
      <c r="F18" s="25">
        <v>10800</v>
      </c>
      <c r="G18" s="61" t="s">
        <v>47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</row>
    <row r="19" spans="2:18" ht="57">
      <c r="B19" s="48" t="s">
        <v>18</v>
      </c>
      <c r="C19" s="11" t="s">
        <v>19</v>
      </c>
      <c r="D19" s="12" t="s">
        <v>4</v>
      </c>
      <c r="E19" s="15">
        <v>4527.5</v>
      </c>
      <c r="F19" s="15">
        <v>4527.5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</row>
    <row r="20" spans="2:18" ht="28.5">
      <c r="B20" s="10">
        <v>25</v>
      </c>
      <c r="C20" s="11" t="s">
        <v>20</v>
      </c>
      <c r="D20" s="12" t="s">
        <v>4</v>
      </c>
      <c r="E20" s="15">
        <v>12000</v>
      </c>
      <c r="F20" s="15">
        <v>12000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</row>
    <row r="21" spans="2:18" ht="28.5">
      <c r="B21" s="10">
        <v>26</v>
      </c>
      <c r="C21" s="11" t="s">
        <v>21</v>
      </c>
      <c r="D21" s="12" t="s">
        <v>4</v>
      </c>
      <c r="E21" s="15">
        <v>3638</v>
      </c>
      <c r="F21" s="15">
        <v>3638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</row>
    <row r="22" spans="2:18" ht="28.5">
      <c r="B22" s="10">
        <v>4</v>
      </c>
      <c r="C22" s="11" t="s">
        <v>24</v>
      </c>
      <c r="D22" s="12" t="s">
        <v>4</v>
      </c>
      <c r="E22" s="15">
        <v>47182.079857142802</v>
      </c>
      <c r="F22" s="15">
        <v>47182.079857142802</v>
      </c>
    </row>
    <row r="23" spans="2:18" ht="28.5">
      <c r="B23" s="10">
        <v>9</v>
      </c>
      <c r="C23" s="11" t="s">
        <v>25</v>
      </c>
      <c r="D23" s="12" t="s">
        <v>4</v>
      </c>
      <c r="E23" s="15">
        <v>7606.4695945465701</v>
      </c>
      <c r="F23" s="15">
        <v>7606.4695945465701</v>
      </c>
    </row>
    <row r="24" spans="2:18" ht="15">
      <c r="B24" s="10">
        <v>2</v>
      </c>
      <c r="C24" s="11" t="s">
        <v>22</v>
      </c>
      <c r="D24" s="12" t="s">
        <v>23</v>
      </c>
      <c r="E24" s="15">
        <v>12460.716089842999</v>
      </c>
      <c r="F24" s="15">
        <v>12460.716089842999</v>
      </c>
      <c r="M24" s="1"/>
    </row>
    <row r="25" spans="2:18" ht="28.5">
      <c r="B25" s="10">
        <v>6</v>
      </c>
      <c r="C25" s="11" t="s">
        <v>26</v>
      </c>
      <c r="D25" s="12" t="s">
        <v>23</v>
      </c>
      <c r="E25" s="15">
        <v>31270</v>
      </c>
      <c r="F25" s="15">
        <v>31270</v>
      </c>
      <c r="M25" s="1"/>
    </row>
    <row r="26" spans="2:18" ht="15">
      <c r="B26" s="10"/>
      <c r="C26" s="14"/>
      <c r="D26" s="12"/>
      <c r="E26" s="15">
        <f>SUM(E7:E25)</f>
        <v>1530324.5793858648</v>
      </c>
      <c r="F26" s="15">
        <f>SUM(F7:F25)</f>
        <v>1489082.0493858648</v>
      </c>
    </row>
    <row r="27" spans="2:18" ht="15.75" thickBot="1">
      <c r="B27" s="36" t="s">
        <v>30</v>
      </c>
      <c r="C27" s="31"/>
      <c r="D27" s="19"/>
      <c r="E27" s="18">
        <f>E26*7%</f>
        <v>107122.72055701054</v>
      </c>
      <c r="F27" s="18">
        <f>F26*7%</f>
        <v>104235.74345701054</v>
      </c>
    </row>
    <row r="28" spans="2:18" ht="90.75" thickBot="1">
      <c r="B28" s="37" t="s">
        <v>32</v>
      </c>
      <c r="C28" s="32"/>
      <c r="D28" s="20"/>
      <c r="E28" s="43">
        <v>0</v>
      </c>
      <c r="F28" s="21">
        <f>F26*10%</f>
        <v>148908.20493858648</v>
      </c>
    </row>
    <row r="29" spans="2:18" ht="15.75" thickBot="1">
      <c r="B29" s="16"/>
      <c r="C29" s="17"/>
      <c r="D29" s="3"/>
      <c r="E29" s="58">
        <f>E26+E27</f>
        <v>1637447.2999428753</v>
      </c>
      <c r="F29" s="58">
        <f>F28+F26</f>
        <v>1637990.2543244513</v>
      </c>
      <c r="G29" s="38"/>
    </row>
    <row r="30" spans="2:18" ht="15">
      <c r="E30" s="59" t="s">
        <v>46</v>
      </c>
      <c r="F30" s="60">
        <f>F4-F29</f>
        <v>-27.754324451321736</v>
      </c>
    </row>
    <row r="31" spans="2:18" ht="15">
      <c r="B31" s="33"/>
      <c r="C31" s="4" t="s">
        <v>28</v>
      </c>
      <c r="E31" s="39"/>
      <c r="F31" s="40"/>
    </row>
    <row r="32" spans="2:18">
      <c r="B32" s="34"/>
      <c r="C32" s="4" t="s">
        <v>27</v>
      </c>
    </row>
    <row r="33" spans="2:3">
      <c r="B33" s="35"/>
      <c r="C33" s="26" t="s">
        <v>29</v>
      </c>
    </row>
  </sheetData>
  <mergeCells count="2">
    <mergeCell ref="B1:F1"/>
    <mergeCell ref="H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 Babicheva</dc:creator>
  <cp:lastModifiedBy>Kuban-PC</cp:lastModifiedBy>
  <dcterms:created xsi:type="dcterms:W3CDTF">2025-07-09T10:20:36Z</dcterms:created>
  <dcterms:modified xsi:type="dcterms:W3CDTF">2025-07-22T03:52:32Z</dcterms:modified>
</cp:coreProperties>
</file>