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dp.sharepoint.com/sites/GF-UNDPKyrgyzRepublic/Shared Documents/2024-2024_HIV&amp;TB programme docs/Actions_GF letter_24.04.2025/"/>
    </mc:Choice>
  </mc:AlternateContent>
  <xr:revisionPtr revIDLastSave="1504" documentId="8_{FA0512B1-8B20-45CD-8F24-05533E066483}" xr6:coauthVersionLast="47" xr6:coauthVersionMax="47" xr10:uidLastSave="{A21F5B92-B575-473F-9812-1AEF4F48F62E}"/>
  <bookViews>
    <workbookView xWindow="38280" yWindow="-120" windowWidth="29040" windowHeight="15720" xr2:uid="{6836B776-BB17-47D7-BDFF-EE4B95DFD2BD}"/>
  </bookViews>
  <sheets>
    <sheet name="ТБ" sheetId="1" r:id="rId1"/>
    <sheet name="опции" sheetId="6" r:id="rId2"/>
    <sheet name="ВИЧ" sheetId="2" r:id="rId3"/>
    <sheet name="новые запросы" sheetId="4" r:id="rId4"/>
    <sheet name="НПО, управление" sheetId="5" r:id="rId5"/>
  </sheets>
  <externalReferences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G6" i="6"/>
  <c r="C10" i="6" l="1"/>
  <c r="C22" i="1"/>
  <c r="B11" i="1"/>
  <c r="B12" i="1"/>
  <c r="C13" i="4" l="1"/>
  <c r="C14" i="5" l="1"/>
  <c r="C14" i="6" s="1"/>
  <c r="B13" i="1" l="1"/>
  <c r="B14" i="1"/>
  <c r="C7" i="6" l="1"/>
  <c r="G3" i="6"/>
  <c r="G2" i="6" s="1"/>
  <c r="C8" i="4"/>
  <c r="G9" i="4"/>
  <c r="C29" i="2" l="1"/>
  <c r="E31" i="2" s="1"/>
  <c r="C12" i="6" s="1"/>
  <c r="C17" i="6" s="1"/>
  <c r="C18" i="6" s="1"/>
  <c r="F8" i="6" l="1"/>
</calcChain>
</file>

<file path=xl/sharedStrings.xml><?xml version="1.0" encoding="utf-8"?>
<sst xmlns="http://schemas.openxmlformats.org/spreadsheetml/2006/main" count="91" uniqueCount="89">
  <si>
    <t>Таргетное секвенирование (закуплено на средства государственного бюджета)</t>
  </si>
  <si>
    <t>Экономия с закупки LPA 1 и 2, MGIT  на 2025 уменьшена сумму, такая же сумма на 2026</t>
  </si>
  <si>
    <t>Закупка ТБ препаратов (экономия после закупки ТБ препаратов, включая буфер 2027 с набором пациентов)</t>
  </si>
  <si>
    <t xml:space="preserve">Расходы на мини-сесси для клиентов в ТБ НПО </t>
  </si>
  <si>
    <t xml:space="preserve">Транспортировка мокроты </t>
  </si>
  <si>
    <t>Заработная плата сотрудники ТБ НПО</t>
  </si>
  <si>
    <t>ФОР по заработным платам сотрудников ТБ НПО</t>
  </si>
  <si>
    <t xml:space="preserve">Оплата экспертов для проведения среднесрочной оценки Национальной ТБ программы </t>
  </si>
  <si>
    <t xml:space="preserve">Конференц расходы для проведения среднесрочной оценки Национальной ТБ программы </t>
  </si>
  <si>
    <t xml:space="preserve">Психолог ФОР </t>
  </si>
  <si>
    <t>ФОР к специалистам по ЭТ</t>
  </si>
  <si>
    <t>ФОР равного МДК</t>
  </si>
  <si>
    <t>Сократить количество человек, участвующих в МиО визитах с 7 до 2 ( в 2025 только в 4 квартале сокращение)</t>
  </si>
  <si>
    <t>Тренинг по синдрому сгорания для медработников</t>
  </si>
  <si>
    <t>Эксперты по разработке плана по оптимизации системы транспортировки и хранения ИМН иЛС, включая 17,25%</t>
  </si>
  <si>
    <t>Эксперты по разработке и внедрению механизма дополниетльной оплаты специалситам ПМСМ, включая 17,25%</t>
  </si>
  <si>
    <t xml:space="preserve">Командировочные расходы для 1 круглого стола в 2025 </t>
  </si>
  <si>
    <t>СМС информирование</t>
  </si>
  <si>
    <t>Таргентирование</t>
  </si>
  <si>
    <t>Комбинированные ЭТ на ВИЧ, ВГС и ВГВ</t>
  </si>
  <si>
    <t>Тесты на криптококк</t>
  </si>
  <si>
    <t>PSM 20%</t>
  </si>
  <si>
    <t>Оплата экспертов для технической помощи РЦКГВГиВИЧ по прогнозированию</t>
  </si>
  <si>
    <t>Ремонт региональных лабораторий диагностики ВИЧ (за исключением 2 областных центров)</t>
  </si>
  <si>
    <t>Онлайн консультанты в рамках приложения Здоровье плюс</t>
  </si>
  <si>
    <t xml:space="preserve"> Расходы, связанные с проведением БПИ </t>
  </si>
  <si>
    <t xml:space="preserve">Расходы на экспертов для разработки приказов МЗ, РЦПН, государственная регистрация бупренорфина </t>
  </si>
  <si>
    <t xml:space="preserve">Закупка холодовых сумок, баркоды, принтеры, термолента </t>
  </si>
  <si>
    <t>Мотивационные выплаты ВИЧ-позитивным детям, увеличение ежемесячной выплаты с 1000 до 5000 сом</t>
  </si>
  <si>
    <t>Закупка 1 MGIT машина</t>
  </si>
  <si>
    <t>Транспортировка биоматериала, ВИЧ компонент, на 10 месяцев 2026</t>
  </si>
  <si>
    <t>Контракт с ТооАшкан на тех поддержку обслуживания лабоборудования</t>
  </si>
  <si>
    <t>Техническое обслуживание рентген аппаратов с ИИ</t>
  </si>
  <si>
    <t xml:space="preserve">Расширение мотивационных выплат врачам и мед. сестрам,  по поиску потерянных из диспансерного учета ЛЖВ и прервавших АРТ (повышение мотивации медицинских сотрудников)  на всю страну. 
</t>
  </si>
  <si>
    <t>Закупка респираторов FFP3</t>
  </si>
  <si>
    <t xml:space="preserve">Диагностика нежелательных эффектов АРТ (сверх забюджетированной суммы) </t>
  </si>
  <si>
    <t>Закупка автомашин для РЦПН обеспечения непрерывной доставки метадона на сайты ПТАО (2 автомашины)</t>
  </si>
  <si>
    <t>Ремонт сайтов ПТАО для обеспечения надлежащих условий предоставления терапии ПТАО (6 сайтов)</t>
  </si>
  <si>
    <t>НПО, управление</t>
  </si>
  <si>
    <t xml:space="preserve">IT оборудование для суб-получателей </t>
  </si>
  <si>
    <t xml:space="preserve">Проведение информационно-разъяснительной работы по изменению межправительственных соглашений в целях обеспечения прав мигрантов по вопросам охраны здоровья, гонорары экспертов </t>
  </si>
  <si>
    <t>Круглые столы и  рабочие встречи, расходы на конференционное обслуживание к БЛ 47.1</t>
  </si>
  <si>
    <t xml:space="preserve">Информирование сообществ мигрантов через социальные сети, оплата экспертов </t>
  </si>
  <si>
    <t>Офисные расходы НПО</t>
  </si>
  <si>
    <t>Встречи сообщества</t>
  </si>
  <si>
    <t>Тренинги для  НПО</t>
  </si>
  <si>
    <t xml:space="preserve">Информационные мероприятия\материалы для ключевых групп </t>
  </si>
  <si>
    <t>Тренинги, встречи для НПО</t>
  </si>
  <si>
    <t>Адвокационные мероприятия для сообщества СР</t>
  </si>
  <si>
    <t xml:space="preserve"> </t>
  </si>
  <si>
    <t>USD</t>
  </si>
  <si>
    <t xml:space="preserve">Текущая сумма гранта </t>
  </si>
  <si>
    <t xml:space="preserve">Новая сумма гранта </t>
  </si>
  <si>
    <t xml:space="preserve">Сумма де-аллокации </t>
  </si>
  <si>
    <t>7% GMS</t>
  </si>
  <si>
    <t>Вклад ПРООН</t>
  </si>
  <si>
    <t>Сумма к деприоритезации</t>
  </si>
  <si>
    <t>Техническая помощь ТБ программе (предполагалась миссия ВОЗ)</t>
  </si>
  <si>
    <t xml:space="preserve">Конференц расходы для тренингов для врачей ПСМП по КП </t>
  </si>
  <si>
    <t xml:space="preserve">Конференц расходы тренинги для фтизиатров </t>
  </si>
  <si>
    <t xml:space="preserve">Участие в международных тренингах, конференциях </t>
  </si>
  <si>
    <t>Обновление КП по туберкулезу, включая уровень ПМСП, введение раздела Активный скрининг на туберкулез, новые методы диагностики и схемы лечения. Поддержка рабочих групп</t>
  </si>
  <si>
    <t xml:space="preserve">Контракты на техподдержку оборудования </t>
  </si>
  <si>
    <t>Поездки для технической помощи по прогнозированию</t>
  </si>
  <si>
    <t>Ремонт сайтов ПТАО для обеспечения надлежащих условий предоставления терапии ПТАО (3 сайта)</t>
  </si>
  <si>
    <t>Ремонт автомашин для РЦПН для обеспечения непрерывной доставки метадона на сайты ПТАО (2 автомашины)</t>
  </si>
  <si>
    <t>ВИЧ компонент согласованный список</t>
  </si>
  <si>
    <t>РЦПН согласованный список</t>
  </si>
  <si>
    <t xml:space="preserve">Транспортные расходы ПРООН, поездки, МиО визиты </t>
  </si>
  <si>
    <t>Создание видеоматериалов для сообществ</t>
  </si>
  <si>
    <t xml:space="preserve">Экономия от закупки АРТ по ГФ гранту </t>
  </si>
  <si>
    <t>РНК и ДНК тесты (ВН и ранняя диагностика ВИЧ у детей), экономия на 2025  c PSM</t>
  </si>
  <si>
    <t>РНК и ДНК тесты (ВН и ранняя диагностика ВИЧ у детей), экономия на 2026  c PSM</t>
  </si>
  <si>
    <t xml:space="preserve">Экономия на тесты СД4 в 2025- 2026 г. </t>
  </si>
  <si>
    <t>Компонент ТБ_заморожены до появления экономии в компоненте</t>
  </si>
  <si>
    <t>Компонент ВИЧ первоначальный запрос_заморожены до появления экономии в компоненте</t>
  </si>
  <si>
    <t>РЦПН</t>
  </si>
  <si>
    <t>ТБ компонент_согласно письма от 22.07.2025</t>
  </si>
  <si>
    <t>дефицит</t>
  </si>
  <si>
    <t>Специалисты по ДКП в рамках ДЭН + 17,25% с 4 квартала</t>
  </si>
  <si>
    <t xml:space="preserve">Психолог РЦ СПИД с 4 квартала + 17,25% +ФОР </t>
  </si>
  <si>
    <t>Специалисты по расширению ЭТ+17,25 с 4 квартала</t>
  </si>
  <si>
    <t>Сокращение штата ПРООН</t>
  </si>
  <si>
    <t>Оплата МДК с 4 квартала (врач+равный консультант) +17,25%</t>
  </si>
  <si>
    <t>Координация работы по ИППП (координатор, врачи, м\с)с 4 квартала+17,25%</t>
  </si>
  <si>
    <t xml:space="preserve">ТБ компонент </t>
  </si>
  <si>
    <t>ВИЧ компонент</t>
  </si>
  <si>
    <t>Всего</t>
  </si>
  <si>
    <t>Всего_ включая дополнительные предложения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</si>
</sst>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5" xfId="0" applyFont="1" applyBorder="1"/>
    <xf numFmtId="0" fontId="0" fillId="0" borderId="10" xfId="0" applyBorder="1"/>
    <xf numFmtId="0" fontId="3" fillId="0" borderId="10" xfId="0" applyFont="1" applyBorder="1"/>
    <xf numFmtId="0" fontId="0" fillId="0" borderId="0" xfId="0" applyAlignment="1">
      <alignment vertical="center" wrapText="1"/>
    </xf>
    <xf numFmtId="0" fontId="0" fillId="0" borderId="6" xfId="0" applyBorder="1" applyAlignment="1">
      <alignment vertical="top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1" fillId="0" borderId="0" xfId="0" applyFont="1" applyBorder="1"/>
    <xf numFmtId="0" fontId="0" fillId="0" borderId="16" xfId="0" applyBorder="1" applyAlignment="1">
      <alignment wrapText="1"/>
    </xf>
    <xf numFmtId="0" fontId="1" fillId="0" borderId="17" xfId="0" applyFont="1" applyBorder="1"/>
    <xf numFmtId="0" fontId="0" fillId="0" borderId="18" xfId="0" applyBorder="1"/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8" xfId="0" applyFill="1" applyBorder="1" applyAlignment="1">
      <alignment vertical="top" wrapText="1"/>
    </xf>
    <xf numFmtId="0" fontId="0" fillId="0" borderId="7" xfId="0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0" fillId="0" borderId="0" xfId="0" applyBorder="1" applyAlignment="1">
      <alignment wrapText="1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0" borderId="0" xfId="0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10" xfId="0" applyFont="1" applyBorder="1" applyAlignment="1">
      <alignment vertical="top"/>
    </xf>
    <xf numFmtId="0" fontId="4" fillId="0" borderId="10" xfId="0" applyFont="1" applyBorder="1" applyAlignment="1">
      <alignment horizontal="right" vertical="top"/>
    </xf>
    <xf numFmtId="0" fontId="0" fillId="0" borderId="4" xfId="0" applyBorder="1" applyAlignment="1">
      <alignment wrapText="1"/>
    </xf>
    <xf numFmtId="0" fontId="0" fillId="0" borderId="0" xfId="0" applyBorder="1" applyAlignment="1">
      <alignment vertical="top" wrapText="1"/>
    </xf>
    <xf numFmtId="0" fontId="0" fillId="2" borderId="0" xfId="0" applyFill="1"/>
    <xf numFmtId="0" fontId="5" fillId="0" borderId="0" xfId="0" applyFont="1"/>
    <xf numFmtId="0" fontId="1" fillId="0" borderId="0" xfId="0" applyFont="1" applyFill="1"/>
    <xf numFmtId="0" fontId="0" fillId="0" borderId="1" xfId="0" applyFill="1" applyBorder="1" applyAlignment="1">
      <alignment wrapText="1"/>
    </xf>
    <xf numFmtId="0" fontId="0" fillId="0" borderId="5" xfId="0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0" fillId="0" borderId="6" xfId="0" applyFill="1" applyBorder="1" applyAlignment="1">
      <alignment wrapText="1"/>
    </xf>
    <xf numFmtId="0" fontId="4" fillId="0" borderId="7" xfId="0" applyFont="1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>
      <alignment wrapText="1"/>
    </xf>
    <xf numFmtId="0" fontId="4" fillId="0" borderId="9" xfId="0" applyFont="1" applyFill="1" applyBorder="1" applyAlignment="1"/>
    <xf numFmtId="0" fontId="1" fillId="0" borderId="5" xfId="0" applyFont="1" applyFill="1" applyBorder="1"/>
    <xf numFmtId="0" fontId="1" fillId="0" borderId="7" xfId="0" applyFont="1" applyFill="1" applyBorder="1"/>
    <xf numFmtId="0" fontId="0" fillId="0" borderId="8" xfId="0" applyFill="1" applyBorder="1" applyAlignment="1">
      <alignment wrapText="1"/>
    </xf>
    <xf numFmtId="0" fontId="1" fillId="0" borderId="9" xfId="0" applyFont="1" applyFill="1" applyBorder="1"/>
    <xf numFmtId="0" fontId="0" fillId="0" borderId="1" xfId="0" applyFill="1" applyBorder="1"/>
    <xf numFmtId="0" fontId="0" fillId="0" borderId="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0" borderId="20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dp.sharepoint.com/sites/GF-UNDPKyrgyzRepublic/Shared%20Documents/2024-2024_HIV&amp;TB%20programme%20docs/Actions_GF%20letter_24.04.2025/&#1058;&#1041;_&#1086;&#1090;&#1076;&#1077;&#1083;&#1100;&#1085;&#1086;_09.07.2025_NTP.xlsx" TargetMode="External"/><Relationship Id="rId1" Type="http://schemas.openxmlformats.org/officeDocument/2006/relationships/externalLinkPath" Target="&#1058;&#1041;_&#1086;&#1090;&#1076;&#1077;&#1083;&#1100;&#1085;&#1086;_09.07.2025_NT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MM"/>
      <sheetName val="ТБ"/>
    </sheetNames>
    <sheetDataSet>
      <sheetData sheetId="0"/>
      <sheetData sheetId="1">
        <row r="22">
          <cell r="C22" t="str">
            <v xml:space="preserve">Оплата экспертов для ежегодного анализа результатов имплементации Тб программы, эксперты </v>
          </cell>
        </row>
        <row r="23">
          <cell r="C23" t="str">
            <v>9-Ежегодный анализ результатов имплементации Тб программы, расходы на поездки</v>
          </cell>
        </row>
        <row r="24">
          <cell r="C24" t="str">
            <v xml:space="preserve">Командировочные расходы по Операционному исследованию </v>
          </cell>
        </row>
        <row r="25">
          <cell r="C25" t="str">
            <v xml:space="preserve">Оплата сотрудников по Операционному исследованию по Операционному исследованию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E2BCD-BA5E-4368-BF6E-F9DBAE6F9DD6}">
  <sheetPr>
    <pageSetUpPr fitToPage="1"/>
  </sheetPr>
  <dimension ref="B2:C27"/>
  <sheetViews>
    <sheetView tabSelected="1" topLeftCell="A10" zoomScale="90" zoomScaleNormal="90" workbookViewId="0">
      <selection activeCell="E18" sqref="E18"/>
    </sheetView>
  </sheetViews>
  <sheetFormatPr defaultRowHeight="14.4" x14ac:dyDescent="0.3"/>
  <cols>
    <col min="2" max="2" width="28.33203125" customWidth="1"/>
    <col min="3" max="3" width="27.88671875" customWidth="1"/>
    <col min="4" max="4" width="17.88671875" customWidth="1"/>
    <col min="8" max="8" width="20.109375" customWidth="1"/>
    <col min="9" max="9" width="24.5546875" customWidth="1"/>
  </cols>
  <sheetData>
    <row r="2" spans="2:3" ht="15" thickBot="1" x14ac:dyDescent="0.35">
      <c r="B2" t="s">
        <v>77</v>
      </c>
    </row>
    <row r="3" spans="2:3" ht="57.6" x14ac:dyDescent="0.3">
      <c r="B3" s="25" t="s">
        <v>2</v>
      </c>
      <c r="C3" s="48">
        <v>598325</v>
      </c>
    </row>
    <row r="4" spans="2:3" ht="28.8" x14ac:dyDescent="0.3">
      <c r="B4" s="26" t="s">
        <v>3</v>
      </c>
      <c r="C4" s="27">
        <v>4975.0391512694196</v>
      </c>
    </row>
    <row r="5" spans="2:3" x14ac:dyDescent="0.3">
      <c r="B5" s="28" t="s">
        <v>4</v>
      </c>
      <c r="C5" s="27">
        <v>17816.6980245712</v>
      </c>
    </row>
    <row r="6" spans="2:3" ht="28.8" x14ac:dyDescent="0.3">
      <c r="B6" s="26" t="s">
        <v>5</v>
      </c>
      <c r="C6" s="27">
        <v>8713.07339449541</v>
      </c>
    </row>
    <row r="7" spans="2:3" ht="28.8" x14ac:dyDescent="0.3">
      <c r="B7" s="26" t="s">
        <v>6</v>
      </c>
      <c r="C7" s="27">
        <v>968.11926605504595</v>
      </c>
    </row>
    <row r="8" spans="2:3" ht="43.2" x14ac:dyDescent="0.3">
      <c r="B8" s="26" t="s">
        <v>57</v>
      </c>
      <c r="C8" s="27">
        <v>100000</v>
      </c>
    </row>
    <row r="9" spans="2:3" ht="57.6" x14ac:dyDescent="0.3">
      <c r="B9" s="26" t="s">
        <v>7</v>
      </c>
      <c r="C9" s="27">
        <v>12000</v>
      </c>
    </row>
    <row r="10" spans="2:3" ht="57.6" x14ac:dyDescent="0.3">
      <c r="B10" s="26" t="s">
        <v>8</v>
      </c>
      <c r="C10" s="27">
        <v>3638</v>
      </c>
    </row>
    <row r="11" spans="2:3" ht="66.45" customHeight="1" x14ac:dyDescent="0.3">
      <c r="B11" s="26" t="str">
        <f>[1]ТБ!C22</f>
        <v xml:space="preserve">Оплата экспертов для ежегодного анализа результатов имплементации Тб программы, эксперты </v>
      </c>
      <c r="C11" s="27">
        <v>47182.079857142802</v>
      </c>
    </row>
    <row r="12" spans="2:3" ht="43.2" x14ac:dyDescent="0.3">
      <c r="B12" s="26" t="str">
        <f>[1]ТБ!C23</f>
        <v>9-Ежегодный анализ результатов имплементации Тб программы, расходы на поездки</v>
      </c>
      <c r="C12" s="27">
        <v>7606.4695945465701</v>
      </c>
    </row>
    <row r="13" spans="2:3" ht="28.8" x14ac:dyDescent="0.3">
      <c r="B13" s="26" t="str">
        <f>[1]ТБ!C24</f>
        <v xml:space="preserve">Командировочные расходы по Операционному исследованию </v>
      </c>
      <c r="C13" s="27">
        <v>12460.716089842999</v>
      </c>
    </row>
    <row r="14" spans="2:3" ht="57.6" x14ac:dyDescent="0.3">
      <c r="B14" s="26" t="str">
        <f>[1]ТБ!C25</f>
        <v xml:space="preserve">Оплата сотрудников по Операционному исследованию по Операционному исследованию </v>
      </c>
      <c r="C14" s="27">
        <v>31270</v>
      </c>
    </row>
    <row r="15" spans="2:3" ht="43.2" x14ac:dyDescent="0.3">
      <c r="B15" s="26" t="s">
        <v>1</v>
      </c>
      <c r="C15" s="30">
        <v>15000</v>
      </c>
    </row>
    <row r="16" spans="2:3" ht="43.2" x14ac:dyDescent="0.3">
      <c r="B16" s="26" t="s">
        <v>0</v>
      </c>
      <c r="C16" s="30">
        <v>528000</v>
      </c>
    </row>
    <row r="17" spans="2:3" ht="43.2" x14ac:dyDescent="0.3">
      <c r="B17" s="26" t="s">
        <v>58</v>
      </c>
      <c r="C17" s="30">
        <v>38417.423739532402</v>
      </c>
    </row>
    <row r="18" spans="2:3" ht="28.8" x14ac:dyDescent="0.3">
      <c r="B18" s="26" t="s">
        <v>59</v>
      </c>
      <c r="C18" s="30">
        <v>30245.363601741999</v>
      </c>
    </row>
    <row r="19" spans="2:3" ht="28.8" x14ac:dyDescent="0.3">
      <c r="B19" s="26" t="s">
        <v>60</v>
      </c>
      <c r="C19" s="30">
        <v>17136.566666666698</v>
      </c>
    </row>
    <row r="20" spans="2:3" ht="28.8" x14ac:dyDescent="0.3">
      <c r="B20" s="26" t="s">
        <v>62</v>
      </c>
      <c r="C20" s="30">
        <v>10800</v>
      </c>
    </row>
    <row r="21" spans="2:3" ht="101.4" thickBot="1" x14ac:dyDescent="0.35">
      <c r="B21" s="29" t="s">
        <v>61</v>
      </c>
      <c r="C21" s="31">
        <v>4527.5</v>
      </c>
    </row>
    <row r="22" spans="2:3" x14ac:dyDescent="0.3">
      <c r="C22" s="46">
        <f>SUM(C3:C21)</f>
        <v>1489082.0493858648</v>
      </c>
    </row>
    <row r="25" spans="2:3" x14ac:dyDescent="0.3">
      <c r="B25" s="17"/>
      <c r="C25" s="17"/>
    </row>
    <row r="26" spans="2:3" x14ac:dyDescent="0.3">
      <c r="B26" s="17"/>
      <c r="C26" s="17"/>
    </row>
    <row r="27" spans="2:3" x14ac:dyDescent="0.3">
      <c r="B27" s="43"/>
      <c r="C27" s="36"/>
    </row>
  </sheetData>
  <phoneticPr fontId="2" type="noConversion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3847-735E-4FAF-B645-5FCB3A040F22}">
  <sheetPr>
    <pageSetUpPr fitToPage="1"/>
  </sheetPr>
  <dimension ref="B1:G20"/>
  <sheetViews>
    <sheetView workbookViewId="0">
      <selection activeCell="E14" sqref="E14"/>
    </sheetView>
  </sheetViews>
  <sheetFormatPr defaultRowHeight="14.4" x14ac:dyDescent="0.3"/>
  <cols>
    <col min="2" max="2" width="24.88671875" customWidth="1"/>
    <col min="3" max="3" width="11.44140625" customWidth="1"/>
    <col min="5" max="5" width="25.21875" customWidth="1"/>
    <col min="6" max="6" width="20.77734375" customWidth="1"/>
    <col min="7" max="7" width="12.88671875" customWidth="1"/>
  </cols>
  <sheetData>
    <row r="1" spans="2:7" x14ac:dyDescent="0.3">
      <c r="B1" s="13"/>
      <c r="C1" s="14" t="s">
        <v>50</v>
      </c>
      <c r="D1" s="15"/>
    </row>
    <row r="2" spans="2:7" x14ac:dyDescent="0.3">
      <c r="B2" s="16" t="s">
        <v>51</v>
      </c>
      <c r="C2" s="17">
        <v>27861752</v>
      </c>
      <c r="D2" s="18"/>
      <c r="F2" t="s">
        <v>55</v>
      </c>
      <c r="G2" s="4">
        <f>G3+G4</f>
        <v>221475.85</v>
      </c>
    </row>
    <row r="3" spans="2:7" x14ac:dyDescent="0.3">
      <c r="B3" s="16" t="s">
        <v>52</v>
      </c>
      <c r="C3" s="17">
        <v>24585827</v>
      </c>
      <c r="D3" s="18"/>
      <c r="F3" s="2" t="s">
        <v>54</v>
      </c>
      <c r="G3" s="59">
        <f>C5</f>
        <v>214312.85</v>
      </c>
    </row>
    <row r="4" spans="2:7" ht="43.2" x14ac:dyDescent="0.3">
      <c r="B4" s="16" t="s">
        <v>53</v>
      </c>
      <c r="C4" s="19">
        <v>3275925</v>
      </c>
      <c r="D4" s="18"/>
      <c r="F4" s="1" t="s">
        <v>68</v>
      </c>
      <c r="G4" s="59">
        <v>7163</v>
      </c>
    </row>
    <row r="5" spans="2:7" ht="28.8" x14ac:dyDescent="0.3">
      <c r="B5" s="16" t="s">
        <v>54</v>
      </c>
      <c r="C5" s="19">
        <v>214312.85</v>
      </c>
      <c r="D5" s="18"/>
      <c r="F5" s="47" t="s">
        <v>82</v>
      </c>
      <c r="G5" s="2">
        <v>31700</v>
      </c>
    </row>
    <row r="6" spans="2:7" x14ac:dyDescent="0.3">
      <c r="B6" s="16"/>
      <c r="C6" s="17"/>
      <c r="D6" s="18"/>
      <c r="G6" s="4">
        <f>G3+G4+G5</f>
        <v>253175.85</v>
      </c>
    </row>
    <row r="7" spans="2:7" ht="15" thickBot="1" x14ac:dyDescent="0.35">
      <c r="B7" s="20" t="s">
        <v>56</v>
      </c>
      <c r="C7" s="21">
        <f>C4-C5</f>
        <v>3061612.15</v>
      </c>
      <c r="D7" s="22"/>
      <c r="F7" t="s">
        <v>78</v>
      </c>
    </row>
    <row r="8" spans="2:7" x14ac:dyDescent="0.3">
      <c r="F8">
        <f>C7-C17</f>
        <v>225983.16639679903</v>
      </c>
    </row>
    <row r="10" spans="2:7" x14ac:dyDescent="0.3">
      <c r="B10" s="1" t="s">
        <v>85</v>
      </c>
      <c r="C10" s="3">
        <f>ТБ!C22</f>
        <v>1489082.0493858648</v>
      </c>
    </row>
    <row r="12" spans="2:7" x14ac:dyDescent="0.3">
      <c r="B12" s="1" t="s">
        <v>86</v>
      </c>
      <c r="C12" s="3">
        <f>ВИЧ!E31</f>
        <v>1075337.3464367816</v>
      </c>
    </row>
    <row r="14" spans="2:7" x14ac:dyDescent="0.3">
      <c r="B14" s="2" t="s">
        <v>38</v>
      </c>
      <c r="C14" s="3">
        <f>'НПО, управление'!C14</f>
        <v>232346.58778055501</v>
      </c>
    </row>
    <row r="16" spans="2:7" ht="15" thickBot="1" x14ac:dyDescent="0.35"/>
    <row r="17" spans="2:6" x14ac:dyDescent="0.3">
      <c r="B17" s="42" t="s">
        <v>87</v>
      </c>
      <c r="C17" s="8">
        <f>C10+C12+C14+G4+G5</f>
        <v>2835628.9836032009</v>
      </c>
      <c r="E17" s="35"/>
      <c r="F17" s="19"/>
    </row>
    <row r="18" spans="2:6" ht="43.8" thickBot="1" x14ac:dyDescent="0.35">
      <c r="B18" s="57" t="s">
        <v>88</v>
      </c>
      <c r="C18" s="58">
        <f>C17+'новые запросы'!C13</f>
        <v>2870628.9836032009</v>
      </c>
      <c r="E18" s="43"/>
      <c r="F18" s="19"/>
    </row>
    <row r="19" spans="2:6" x14ac:dyDescent="0.3">
      <c r="E19" s="43"/>
      <c r="F19" s="19"/>
    </row>
    <row r="20" spans="2:6" x14ac:dyDescent="0.3">
      <c r="E20" s="43"/>
      <c r="F20" s="17"/>
    </row>
  </sheetData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77AB-24AB-4EEA-AAFA-579B63E5BF58}">
  <sheetPr>
    <pageSetUpPr fitToPage="1"/>
  </sheetPr>
  <dimension ref="B1:F36"/>
  <sheetViews>
    <sheetView topLeftCell="A21" workbookViewId="0">
      <selection activeCell="G28" sqref="G28"/>
    </sheetView>
  </sheetViews>
  <sheetFormatPr defaultRowHeight="14.4" x14ac:dyDescent="0.3"/>
  <cols>
    <col min="2" max="2" width="30.109375" customWidth="1"/>
    <col min="3" max="3" width="22.88671875" customWidth="1"/>
    <col min="5" max="5" width="13.88671875" customWidth="1"/>
  </cols>
  <sheetData>
    <row r="1" spans="2:3" ht="15" thickBot="1" x14ac:dyDescent="0.35">
      <c r="B1" t="s">
        <v>66</v>
      </c>
    </row>
    <row r="2" spans="2:3" ht="28.8" x14ac:dyDescent="0.3">
      <c r="B2" s="25" t="s">
        <v>80</v>
      </c>
      <c r="C2" s="49">
        <v>10103.7155172414</v>
      </c>
    </row>
    <row r="3" spans="2:3" x14ac:dyDescent="0.3">
      <c r="B3" s="50" t="s">
        <v>9</v>
      </c>
      <c r="C3" s="51">
        <v>1204.16091954023</v>
      </c>
    </row>
    <row r="4" spans="2:3" ht="28.8" x14ac:dyDescent="0.3">
      <c r="B4" s="50" t="s">
        <v>79</v>
      </c>
      <c r="C4" s="51">
        <v>6603.7356321839097</v>
      </c>
    </row>
    <row r="5" spans="2:3" ht="28.8" x14ac:dyDescent="0.3">
      <c r="B5" s="50" t="s">
        <v>81</v>
      </c>
      <c r="C5" s="51">
        <v>20207.431034482801</v>
      </c>
    </row>
    <row r="6" spans="2:3" x14ac:dyDescent="0.3">
      <c r="B6" s="50" t="s">
        <v>10</v>
      </c>
      <c r="C6" s="51">
        <v>2408.32183908046</v>
      </c>
    </row>
    <row r="7" spans="2:3" ht="43.2" x14ac:dyDescent="0.3">
      <c r="B7" s="50" t="s">
        <v>83</v>
      </c>
      <c r="C7" s="51">
        <v>15790.475287356299</v>
      </c>
    </row>
    <row r="8" spans="2:3" x14ac:dyDescent="0.3">
      <c r="B8" s="52" t="s">
        <v>11</v>
      </c>
      <c r="C8" s="51">
        <v>914.17931034482797</v>
      </c>
    </row>
    <row r="9" spans="2:3" ht="43.2" x14ac:dyDescent="0.3">
      <c r="B9" s="50" t="s">
        <v>84</v>
      </c>
      <c r="C9" s="51">
        <v>15640.745747126401</v>
      </c>
    </row>
    <row r="10" spans="2:3" ht="57.6" x14ac:dyDescent="0.3">
      <c r="B10" s="50" t="s">
        <v>12</v>
      </c>
      <c r="C10" s="51">
        <v>17239.034482758601</v>
      </c>
    </row>
    <row r="11" spans="2:3" ht="28.8" x14ac:dyDescent="0.3">
      <c r="B11" s="50" t="s">
        <v>13</v>
      </c>
      <c r="C11" s="51">
        <v>8119.7011494252902</v>
      </c>
    </row>
    <row r="12" spans="2:3" ht="57.6" x14ac:dyDescent="0.3">
      <c r="B12" s="50" t="s">
        <v>14</v>
      </c>
      <c r="C12" s="51">
        <v>4663.6874712643703</v>
      </c>
    </row>
    <row r="13" spans="2:3" ht="72" x14ac:dyDescent="0.3">
      <c r="B13" s="50" t="s">
        <v>15</v>
      </c>
      <c r="C13" s="51">
        <v>4663.6874712643703</v>
      </c>
    </row>
    <row r="14" spans="2:3" ht="28.8" x14ac:dyDescent="0.3">
      <c r="B14" s="50" t="s">
        <v>16</v>
      </c>
      <c r="C14" s="51">
        <v>1025</v>
      </c>
    </row>
    <row r="15" spans="2:3" x14ac:dyDescent="0.3">
      <c r="B15" s="26" t="s">
        <v>17</v>
      </c>
      <c r="C15" s="51">
        <v>1241.3793103448299</v>
      </c>
    </row>
    <row r="16" spans="2:3" x14ac:dyDescent="0.3">
      <c r="B16" s="50" t="s">
        <v>18</v>
      </c>
      <c r="C16" s="51">
        <v>1133.60390804598</v>
      </c>
    </row>
    <row r="17" spans="2:6" ht="28.8" x14ac:dyDescent="0.3">
      <c r="B17" s="50" t="s">
        <v>19</v>
      </c>
      <c r="C17" s="51">
        <v>1403</v>
      </c>
    </row>
    <row r="18" spans="2:6" x14ac:dyDescent="0.3">
      <c r="B18" s="52" t="s">
        <v>20</v>
      </c>
      <c r="C18" s="51">
        <v>707</v>
      </c>
    </row>
    <row r="19" spans="2:6" x14ac:dyDescent="0.3">
      <c r="B19" s="28" t="s">
        <v>21</v>
      </c>
      <c r="C19" s="51">
        <f>(C17+C18)*20%</f>
        <v>422</v>
      </c>
    </row>
    <row r="20" spans="2:6" ht="57.6" x14ac:dyDescent="0.3">
      <c r="B20" s="50" t="s">
        <v>22</v>
      </c>
      <c r="C20" s="51">
        <v>4800</v>
      </c>
    </row>
    <row r="21" spans="2:6" ht="28.8" x14ac:dyDescent="0.3">
      <c r="B21" s="50" t="s">
        <v>63</v>
      </c>
      <c r="C21" s="51">
        <v>8718</v>
      </c>
    </row>
    <row r="22" spans="2:6" ht="57.6" x14ac:dyDescent="0.3">
      <c r="B22" s="50" t="s">
        <v>23</v>
      </c>
      <c r="C22" s="51">
        <v>77774</v>
      </c>
    </row>
    <row r="23" spans="2:6" ht="28.8" x14ac:dyDescent="0.3">
      <c r="B23" s="50" t="s">
        <v>24</v>
      </c>
      <c r="C23" s="51">
        <v>15067.2873563218</v>
      </c>
    </row>
    <row r="24" spans="2:6" ht="28.8" x14ac:dyDescent="0.3">
      <c r="B24" s="50" t="s">
        <v>25</v>
      </c>
      <c r="C24" s="51">
        <v>174804</v>
      </c>
    </row>
    <row r="25" spans="2:6" ht="28.8" x14ac:dyDescent="0.3">
      <c r="B25" s="50" t="s">
        <v>70</v>
      </c>
      <c r="C25" s="53">
        <v>106153.2</v>
      </c>
    </row>
    <row r="26" spans="2:6" ht="43.2" x14ac:dyDescent="0.3">
      <c r="B26" s="26" t="s">
        <v>71</v>
      </c>
      <c r="C26" s="51">
        <v>221354</v>
      </c>
    </row>
    <row r="27" spans="2:6" ht="46.2" customHeight="1" x14ac:dyDescent="0.3">
      <c r="B27" s="26" t="s">
        <v>72</v>
      </c>
      <c r="C27" s="51">
        <v>260410</v>
      </c>
    </row>
    <row r="28" spans="2:6" ht="34.799999999999997" customHeight="1" thickBot="1" x14ac:dyDescent="0.35">
      <c r="B28" s="29" t="s">
        <v>73</v>
      </c>
      <c r="C28" s="54">
        <v>47640</v>
      </c>
    </row>
    <row r="29" spans="2:6" ht="46.5" customHeight="1" x14ac:dyDescent="0.3">
      <c r="B29" s="32"/>
      <c r="C29" s="34">
        <f>SUM(C2:C28)</f>
        <v>1030211.3464367816</v>
      </c>
    </row>
    <row r="30" spans="2:6" ht="46.5" customHeight="1" x14ac:dyDescent="0.3">
      <c r="B30" s="32"/>
      <c r="C30" s="33"/>
    </row>
    <row r="31" spans="2:6" x14ac:dyDescent="0.3">
      <c r="B31" s="32"/>
      <c r="C31" s="33"/>
      <c r="E31" s="46">
        <f>C29+C33</f>
        <v>1075337.3464367816</v>
      </c>
      <c r="F31" s="46"/>
    </row>
    <row r="32" spans="2:6" ht="15" thickBot="1" x14ac:dyDescent="0.35">
      <c r="B32" s="6" t="s">
        <v>67</v>
      </c>
      <c r="C32" s="7"/>
    </row>
    <row r="33" spans="2:4" ht="58.2" thickBot="1" x14ac:dyDescent="0.35">
      <c r="B33" s="61" t="s">
        <v>26</v>
      </c>
      <c r="C33" s="62">
        <v>45126</v>
      </c>
    </row>
    <row r="34" spans="2:4" x14ac:dyDescent="0.3">
      <c r="D34" s="6"/>
    </row>
    <row r="35" spans="2:4" ht="64.5" customHeight="1" x14ac:dyDescent="0.3"/>
    <row r="36" spans="2:4" x14ac:dyDescent="0.3">
      <c r="B36" s="4"/>
    </row>
  </sheetData>
  <phoneticPr fontId="2" type="noConversion"/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6358F-88C7-4783-AC35-6B71A0CA80F7}">
  <sheetPr>
    <pageSetUpPr fitToPage="1"/>
  </sheetPr>
  <dimension ref="B2:H14"/>
  <sheetViews>
    <sheetView topLeftCell="A3" workbookViewId="0">
      <selection activeCell="E15" sqref="E15"/>
    </sheetView>
  </sheetViews>
  <sheetFormatPr defaultRowHeight="14.4" x14ac:dyDescent="0.3"/>
  <cols>
    <col min="2" max="2" width="39.44140625" customWidth="1"/>
    <col min="3" max="3" width="15.33203125" customWidth="1"/>
    <col min="6" max="6" width="49.88671875" customWidth="1"/>
    <col min="7" max="7" width="18.109375" customWidth="1"/>
  </cols>
  <sheetData>
    <row r="2" spans="2:8" x14ac:dyDescent="0.3">
      <c r="B2" s="44" t="s">
        <v>74</v>
      </c>
      <c r="F2" s="44" t="s">
        <v>75</v>
      </c>
      <c r="G2" s="44"/>
      <c r="H2" s="44"/>
    </row>
    <row r="3" spans="2:8" ht="28.8" x14ac:dyDescent="0.3">
      <c r="B3" s="38" t="s">
        <v>27</v>
      </c>
      <c r="C3" s="40">
        <v>26983</v>
      </c>
      <c r="F3" s="5" t="s">
        <v>28</v>
      </c>
      <c r="G3" s="40">
        <v>93515.07</v>
      </c>
    </row>
    <row r="4" spans="2:8" ht="28.8" x14ac:dyDescent="0.3">
      <c r="B4" s="38" t="s">
        <v>29</v>
      </c>
      <c r="C4" s="40">
        <v>57600</v>
      </c>
      <c r="F4" s="5" t="s">
        <v>30</v>
      </c>
      <c r="G4" s="40">
        <v>8500</v>
      </c>
    </row>
    <row r="5" spans="2:8" ht="62.55" customHeight="1" x14ac:dyDescent="0.3">
      <c r="B5" s="38" t="s">
        <v>31</v>
      </c>
      <c r="C5" s="40">
        <v>23000</v>
      </c>
      <c r="F5" s="37" t="s">
        <v>33</v>
      </c>
      <c r="G5" s="40">
        <v>23886</v>
      </c>
    </row>
    <row r="6" spans="2:8" ht="36" customHeight="1" x14ac:dyDescent="0.3">
      <c r="B6" s="39" t="s">
        <v>32</v>
      </c>
      <c r="C6" s="40">
        <v>20000</v>
      </c>
      <c r="F6" s="37" t="s">
        <v>35</v>
      </c>
      <c r="G6" s="41">
        <v>8414</v>
      </c>
    </row>
    <row r="7" spans="2:8" ht="28.8" x14ac:dyDescent="0.3">
      <c r="B7" s="38" t="s">
        <v>34</v>
      </c>
      <c r="C7" s="40">
        <v>72000</v>
      </c>
      <c r="F7" s="37" t="s">
        <v>36</v>
      </c>
      <c r="G7" s="41">
        <v>50500</v>
      </c>
    </row>
    <row r="8" spans="2:8" ht="28.8" x14ac:dyDescent="0.3">
      <c r="B8" s="11"/>
      <c r="C8" s="4">
        <f>SUM(C3:C7)</f>
        <v>199583</v>
      </c>
      <c r="F8" s="37" t="s">
        <v>37</v>
      </c>
      <c r="G8" s="41">
        <v>30000</v>
      </c>
    </row>
    <row r="9" spans="2:8" x14ac:dyDescent="0.3">
      <c r="B9" s="11"/>
      <c r="F9" s="9"/>
      <c r="G9" s="10">
        <f>SUM(G3:G8)</f>
        <v>214815.07</v>
      </c>
    </row>
    <row r="10" spans="2:8" x14ac:dyDescent="0.3">
      <c r="B10" t="s">
        <v>76</v>
      </c>
    </row>
    <row r="11" spans="2:8" ht="43.2" x14ac:dyDescent="0.3">
      <c r="B11" s="37" t="s">
        <v>65</v>
      </c>
      <c r="C11" s="41">
        <v>20000</v>
      </c>
    </row>
    <row r="12" spans="2:8" ht="43.2" x14ac:dyDescent="0.3">
      <c r="B12" s="37" t="s">
        <v>64</v>
      </c>
      <c r="C12" s="41">
        <v>15000</v>
      </c>
    </row>
    <row r="13" spans="2:8" x14ac:dyDescent="0.3">
      <c r="C13" s="45">
        <f>C11+C12</f>
        <v>35000</v>
      </c>
    </row>
    <row r="14" spans="2:8" x14ac:dyDescent="0.3">
      <c r="F14" t="s">
        <v>49</v>
      </c>
    </row>
  </sheetData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D29D9-6B81-4777-BA37-98296E4D780B}">
  <dimension ref="B2:C14"/>
  <sheetViews>
    <sheetView workbookViewId="0">
      <selection activeCell="F7" sqref="F7"/>
    </sheetView>
  </sheetViews>
  <sheetFormatPr defaultRowHeight="14.4" x14ac:dyDescent="0.3"/>
  <cols>
    <col min="2" max="2" width="27" customWidth="1"/>
    <col min="3" max="3" width="15.21875" customWidth="1"/>
  </cols>
  <sheetData>
    <row r="2" spans="2:3" ht="15" thickBot="1" x14ac:dyDescent="0.35">
      <c r="B2" s="4" t="s">
        <v>38</v>
      </c>
    </row>
    <row r="3" spans="2:3" ht="28.8" x14ac:dyDescent="0.3">
      <c r="B3" s="23" t="s">
        <v>39</v>
      </c>
      <c r="C3" s="55">
        <v>138745.99774625598</v>
      </c>
    </row>
    <row r="4" spans="2:3" ht="115.2" x14ac:dyDescent="0.3">
      <c r="B4" s="24" t="s">
        <v>40</v>
      </c>
      <c r="C4" s="56">
        <v>9262.7500000000018</v>
      </c>
    </row>
    <row r="5" spans="2:3" ht="57.6" x14ac:dyDescent="0.3">
      <c r="B5" s="24" t="s">
        <v>41</v>
      </c>
      <c r="C5" s="56">
        <v>8901.2820408738808</v>
      </c>
    </row>
    <row r="6" spans="2:3" ht="43.2" x14ac:dyDescent="0.3">
      <c r="B6" s="24" t="s">
        <v>42</v>
      </c>
      <c r="C6" s="56">
        <v>5054.3999999999996</v>
      </c>
    </row>
    <row r="7" spans="2:3" x14ac:dyDescent="0.3">
      <c r="B7" s="24" t="s">
        <v>43</v>
      </c>
      <c r="C7" s="56">
        <v>10769.4562106468</v>
      </c>
    </row>
    <row r="8" spans="2:3" x14ac:dyDescent="0.3">
      <c r="B8" s="24" t="s">
        <v>44</v>
      </c>
      <c r="C8" s="56">
        <v>8430.0558852713402</v>
      </c>
    </row>
    <row r="9" spans="2:3" x14ac:dyDescent="0.3">
      <c r="B9" s="12" t="s">
        <v>45</v>
      </c>
      <c r="C9" s="56">
        <v>12227.896381594201</v>
      </c>
    </row>
    <row r="10" spans="2:3" ht="43.2" x14ac:dyDescent="0.3">
      <c r="B10" s="24" t="s">
        <v>46</v>
      </c>
      <c r="C10" s="56">
        <v>2524.5087143058599</v>
      </c>
    </row>
    <row r="11" spans="2:3" x14ac:dyDescent="0.3">
      <c r="B11" s="12" t="s">
        <v>47</v>
      </c>
      <c r="C11" s="56">
        <v>13814.195219953001</v>
      </c>
    </row>
    <row r="12" spans="2:3" ht="28.8" x14ac:dyDescent="0.3">
      <c r="B12" s="24" t="s">
        <v>69</v>
      </c>
      <c r="C12" s="56">
        <v>4999.9682895196593</v>
      </c>
    </row>
    <row r="13" spans="2:3" ht="29.4" thickBot="1" x14ac:dyDescent="0.35">
      <c r="B13" s="60" t="s">
        <v>48</v>
      </c>
      <c r="C13" s="58">
        <v>17616.077292134276</v>
      </c>
    </row>
    <row r="14" spans="2:3" x14ac:dyDescent="0.3">
      <c r="C14" s="4">
        <f>SUM(C3:C13)</f>
        <v>232346.58778055501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d090553-ac12-4b9f-ace9-08ae9ba49871" xsi:nil="true"/>
    <TaxCatchAll xmlns="b7c0ead1-1596-430a-9f15-fe6efc5e9c7f" xsi:nil="true"/>
    <lcf76f155ced4ddcb4097134ff3c332f xmlns="0d090553-ac12-4b9f-ace9-08ae9ba4987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AFB83A586EF4F94E7F07E84C3D94B" ma:contentTypeVersion="19" ma:contentTypeDescription="Create a new document." ma:contentTypeScope="" ma:versionID="d39c904b16324dc4317d6ea7776b1f27">
  <xsd:schema xmlns:xsd="http://www.w3.org/2001/XMLSchema" xmlns:xs="http://www.w3.org/2001/XMLSchema" xmlns:p="http://schemas.microsoft.com/office/2006/metadata/properties" xmlns:ns2="0d090553-ac12-4b9f-ace9-08ae9ba49871" xmlns:ns3="b7c0ead1-1596-430a-9f15-fe6efc5e9c7f" targetNamespace="http://schemas.microsoft.com/office/2006/metadata/properties" ma:root="true" ma:fieldsID="ae8a8aa7f63a1d17c1aa9281860511cb" ns2:_="" ns3:_="">
    <xsd:import namespace="0d090553-ac12-4b9f-ace9-08ae9ba49871"/>
    <xsd:import namespace="b7c0ead1-1596-430a-9f15-fe6efc5e9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90553-ac12-4b9f-ace9-08ae9ba49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ign-off status" ma:internalName="_x0024_Resources_x003a_core_x002c_Signoff_Status_x003b_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0ead1-1596-430a-9f15-fe6efc5e9c7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2bee817-e277-44d7-b1b3-2d258cf7fc2d}" ma:internalName="TaxCatchAll" ma:showField="CatchAllData" ma:web="b7c0ead1-1596-430a-9f15-fe6efc5e9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65E355-A8B7-487E-91E6-263DDFD8BD81}">
  <ds:schemaRefs>
    <ds:schemaRef ds:uri="http://schemas.microsoft.com/office/2006/metadata/properties"/>
    <ds:schemaRef ds:uri="http://schemas.microsoft.com/office/infopath/2007/PartnerControls"/>
    <ds:schemaRef ds:uri="0d090553-ac12-4b9f-ace9-08ae9ba49871"/>
    <ds:schemaRef ds:uri="b7c0ead1-1596-430a-9f15-fe6efc5e9c7f"/>
  </ds:schemaRefs>
</ds:datastoreItem>
</file>

<file path=customXml/itemProps2.xml><?xml version="1.0" encoding="utf-8"?>
<ds:datastoreItem xmlns:ds="http://schemas.openxmlformats.org/officeDocument/2006/customXml" ds:itemID="{2DD68F63-3785-4403-B180-34106C472B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911DA2-0CCD-4258-AD3C-8C2E0824B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90553-ac12-4b9f-ace9-08ae9ba49871"/>
    <ds:schemaRef ds:uri="b7c0ead1-1596-430a-9f15-fe6efc5e9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ТБ</vt:lpstr>
      <vt:lpstr>опции</vt:lpstr>
      <vt:lpstr>ВИЧ</vt:lpstr>
      <vt:lpstr>новые запросы</vt:lpstr>
      <vt:lpstr>НПО, управление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Inga Babicheva</dc:creator>
  <cp:keywords/>
  <dc:description/>
  <cp:lastModifiedBy>Inga Babicheva</cp:lastModifiedBy>
  <cp:revision/>
  <cp:lastPrinted>2025-07-18T06:50:40Z</cp:lastPrinted>
  <dcterms:created xsi:type="dcterms:W3CDTF">2025-07-08T03:56:45Z</dcterms:created>
  <dcterms:modified xsi:type="dcterms:W3CDTF">2025-07-29T07:34:52Z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0x0101004EBAFB83A586EF4F94E7F07E84C3D94B</vt:lpwstr>
  </property>
  <property fmtid="{D5CDD505-2E9C-101B-9397-08002B2CF9AE}" pid="3" name="MediaServiceImageTags">
    <vt:lpwstr/>
  </property>
</Properties>
</file>