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dp.sharepoint.com/sites/GF-UNDPKyrgyzRepublic/Shared Documents/2024-2024_HIV&amp;TB programme docs/Actions_GF letter_24.04.2025/"/>
    </mc:Choice>
  </mc:AlternateContent>
  <xr:revisionPtr revIDLastSave="351" documentId="8_{D2720590-39D8-4760-B21F-775FA667CFAC}" xr6:coauthVersionLast="47" xr6:coauthVersionMax="47" xr10:uidLastSave="{5FCA864B-E202-4913-B558-008F5E05BAD2}"/>
  <bookViews>
    <workbookView xWindow="-110" yWindow="-110" windowWidth="19420" windowHeight="11500" activeTab="1" xr2:uid="{8A062C5B-6DE6-4D11-A9AC-C4E69DF8457D}"/>
  </bookViews>
  <sheets>
    <sheet name="Доступный остаток" sheetId="1" r:id="rId1"/>
    <sheet name="Резюме" sheetId="2" r:id="rId2"/>
  </sheets>
  <definedNames>
    <definedName name="_xlnm._FilterDatabase" localSheetId="0" hidden="1">'Доступный остаток'!$B$3:$B$37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2" l="1"/>
  <c r="G30" i="2" l="1"/>
  <c r="J30" i="2"/>
  <c r="J24" i="2"/>
  <c r="J23" i="2"/>
  <c r="J14" i="2"/>
  <c r="J10" i="2"/>
  <c r="G25" i="2"/>
  <c r="G20" i="2"/>
  <c r="G10" i="2"/>
  <c r="C7" i="2" l="1"/>
  <c r="D36" i="1" l="1"/>
  <c r="G22" i="1"/>
  <c r="E36" i="1" l="1"/>
</calcChain>
</file>

<file path=xl/sharedStrings.xml><?xml version="1.0" encoding="utf-8"?>
<sst xmlns="http://schemas.openxmlformats.org/spreadsheetml/2006/main" count="129" uniqueCount="113">
  <si>
    <t>Бюджет гранта</t>
  </si>
  <si>
    <t>Модуль</t>
  </si>
  <si>
    <t>Интервенция</t>
  </si>
  <si>
    <t>Дифференцированные услуги тестирования на ВИЧ</t>
  </si>
  <si>
    <t>Тестирование на базе медицинских учреждений для программ ключевой группы населения (КП)</t>
  </si>
  <si>
    <t>Самотестирование программ КП</t>
  </si>
  <si>
    <t>Диагностика, лечение и уход при лекарственно-устойчивом (ЛУ) туберкулезе</t>
  </si>
  <si>
    <t xml:space="preserve">ДиагностикаЛУ -ТБ/тестирование на лекарственную устойчивость (DST) </t>
  </si>
  <si>
    <t>Лечение, уход и поддержка при ЛУ ТБ</t>
  </si>
  <si>
    <t>Пакет профилактических мер для мужчин, практикующих секс с мужчинами (МСМ) и их сексуальных партнеров</t>
  </si>
  <si>
    <t>Программа использования презервативов и лубрикантов для МСМ</t>
  </si>
  <si>
    <t>Коммуникация, информация и создание спроса по профилактике ВИЧ для МСМ</t>
  </si>
  <si>
    <t>Программы доконтактной профилактики (PrEP) для МСМ</t>
  </si>
  <si>
    <t>Услуги в области сексуального и репродуктивного здоровья, включая ИППП, гепатит, помощь МСМ после насилия</t>
  </si>
  <si>
    <t>Программа предоставления презервативов и лубрикантов заключенным</t>
  </si>
  <si>
    <t>Коммуникация, информация и создание спроса на профилактику ВИЧ для заключенных</t>
  </si>
  <si>
    <t>Пакет профилактических мер для лиц, находящихся в тюрьмах и других закрытых учреждениях</t>
  </si>
  <si>
    <t>Профилактический пакет для лиц, употребляющих наркотики (ЛУН), и их сексуальных партнеров</t>
  </si>
  <si>
    <t>Пакет профилактических услуг для секс-работников, их клиентов и других сексуальных партнеров</t>
  </si>
  <si>
    <t>Пакет профилактических услуг для трансгендерных людей и их сексуальных партнеров</t>
  </si>
  <si>
    <t>Программный менеджмент</t>
  </si>
  <si>
    <t>Управление грантами</t>
  </si>
  <si>
    <t>Сокращение барьеров, связанных с правами человека, при получении услуг по ВИЧ/ТБ</t>
  </si>
  <si>
    <t>RSSH: Укрепление общественных систем</t>
  </si>
  <si>
    <t>RSSH: Планирование и управление сектором здравоохранения для интегрированных услуг,Планирование и управление сектором здравоохранения для интегрированных услуг, ориентированных на нужды людей</t>
  </si>
  <si>
    <t>Национальная стратегия, политика и нормативные акты сектора здравоохранения</t>
  </si>
  <si>
    <t>RSSH: Системы мониторинга и оценки</t>
  </si>
  <si>
    <t>Анализы, оценки, обзоры и использование данных</t>
  </si>
  <si>
    <t>ТБ/ВИЧ</t>
  </si>
  <si>
    <t>Лечение, уход и поддержка</t>
  </si>
  <si>
    <t>ИТОГО</t>
  </si>
  <si>
    <t>Программы обмена игл и шприцев для лиц, употребляющих инъекционные наркотики</t>
  </si>
  <si>
    <t>Опиоидная заместительная терапия и другие виды лечения наркотической зависимости с медицинской помощью для лиц, употребляющих инъекционные наркотики</t>
  </si>
  <si>
    <t>Услуги в области сексуального и репродуктивного здоровья, включая ИППП, гепатит, помощь после насилия при язвенной болезни</t>
  </si>
  <si>
    <t>Программы предоставления презервативов и лубрикантов для секс-работников</t>
  </si>
  <si>
    <t>Услуги в области сексуального и репродуктивного здоровья, включая ИППП, гепатит, помощь секс-работникам после насилия</t>
  </si>
  <si>
    <t>Программы предоставления презервативов и лубрикантов для трансгендерных людей</t>
  </si>
  <si>
    <t>Коммуникация, информация и создание спроса на профилактику ВИЧ для трансгендерных людей</t>
  </si>
  <si>
    <t>Устранение стигматизации и дискриминации во всех сферах</t>
  </si>
  <si>
    <t>Обеспечение правоприменительной практики, основанной на соблюдении прав человека</t>
  </si>
  <si>
    <t>Расширение доступа к правосудию (ВИЧ/ТБ)</t>
  </si>
  <si>
    <t>Исследования и пропаганда под руководством сообщества</t>
  </si>
  <si>
    <t>Оперативное исследование</t>
  </si>
  <si>
    <t>Туберкулез/ВИЧ — скрининг, тестирование и диагностика</t>
  </si>
  <si>
    <t>Диагностика и лечение запущенных заболеваний (взрослых и детей)</t>
  </si>
  <si>
    <t>Лечение ВИЧ и дифференцированное предоставление услуг для взрослых (15 лет и старше)</t>
  </si>
  <si>
    <t>Лечение ВИЧ и дифференцированное предоставление услуг детям (до 15 лет)</t>
  </si>
  <si>
    <t>Мониторинг лечения – вирусная нагрузка и токсичность антиретровирусных (АРВ) препаратов</t>
  </si>
  <si>
    <t>Планируемое освоение до конца гранта с учетом: 
1. Фактические расходы за 2024 и янв-июнь 2025 
2.согласованные планируемы закупки по ТБ и ВИЧ до конца 2026
3. Контракты с Суб-получателями до конца 2026 согласно проведенных тендеров
4. GMS на №2 и №3</t>
  </si>
  <si>
    <t xml:space="preserve">Доступный Остаток </t>
  </si>
  <si>
    <t>Прогнозируемая экономия</t>
  </si>
  <si>
    <t>Сумма де-аллокации</t>
  </si>
  <si>
    <t>Экономия по компоненту правовые барьеры</t>
  </si>
  <si>
    <t>Сумма буфера на 6 месяцев 2027 по компоненту ВИЧ (ИМН для профилактических программ, картриджи, тех.поддержка )</t>
  </si>
  <si>
    <t>Остаток</t>
  </si>
  <si>
    <t>Запросы</t>
  </si>
  <si>
    <t>ВИЧ компонент</t>
  </si>
  <si>
    <t xml:space="preserve">Техника  (Компьютеры,принтеры итд ) </t>
  </si>
  <si>
    <t xml:space="preserve">Медицинское оборудование </t>
  </si>
  <si>
    <t xml:space="preserve">Ремонт лабораторий  и складов </t>
  </si>
  <si>
    <t xml:space="preserve">Расходники для лаборатории </t>
  </si>
  <si>
    <t>Тех.  обслуживание  лабораторных оборудований</t>
  </si>
  <si>
    <t xml:space="preserve">БПИ МСМ </t>
  </si>
  <si>
    <t xml:space="preserve">Грузовой автомобиль </t>
  </si>
  <si>
    <t xml:space="preserve">Разработка сайта  с интеграцией самотестирование </t>
  </si>
  <si>
    <t>Модернизация СЭС</t>
  </si>
  <si>
    <t xml:space="preserve">Разработка и внедрение  учебных материалов по подготовке аутрич работников  и  равных консультантов </t>
  </si>
  <si>
    <t xml:space="preserve">Тренинги </t>
  </si>
  <si>
    <t xml:space="preserve">Дополнительный штат </t>
  </si>
  <si>
    <t>Мотивационные выплаты ВИЧ-позитивным детям, увеличение ежемесячной выплаты с 1000 до 5000 сом</t>
  </si>
  <si>
    <t xml:space="preserve">Расширение мотивационных выплат врачам и мед. сестрам,  по поиску потерянных из диспансерного учета ЛЖВ и прервавших АРТ (повышение мотивации медицинских сотрудников)  на всю страну. 
</t>
  </si>
  <si>
    <t>Транспортировка биоматериала, ВИЧ компонент  2026</t>
  </si>
  <si>
    <t xml:space="preserve">Эксперты </t>
  </si>
  <si>
    <t>РЦКГВГиВИЧ_высокий приоритет</t>
  </si>
  <si>
    <t>РЦКГВГиВИЧ_средний приоритет</t>
  </si>
  <si>
    <t>РЦКГВГиВИЧ_низкий приоритет</t>
  </si>
  <si>
    <t>ТБ компонент</t>
  </si>
  <si>
    <t>Анализ, лечение сопутствующих заболеваний</t>
  </si>
  <si>
    <t xml:space="preserve">Организация тренинга для руководителей НПО по вопросам безопасности организаций и штата;
</t>
  </si>
  <si>
    <t xml:space="preserve">Разработка справочника/руководства по освободившиемся из МЛС 
</t>
  </si>
  <si>
    <t xml:space="preserve">Поддержка 2 тренингов для СЮП по вопросам программ ВИЧ и ТБ </t>
  </si>
  <si>
    <t>Техническая поддержка развития параюридической ассоциации</t>
  </si>
  <si>
    <t>Гражданский сектор_высокий приоритет</t>
  </si>
  <si>
    <t>Гражданский сектор_средний приоритет</t>
  </si>
  <si>
    <t>Дружественный врач - кожвенеролог (Север,Юг НПО 2 врача )</t>
  </si>
  <si>
    <t xml:space="preserve">Анализ эффективности и безопасности АРВТ в независимых лабораториях </t>
  </si>
  <si>
    <t xml:space="preserve">Дополнительное количество вендинговых аппаратов (20 шт.) </t>
  </si>
  <si>
    <t>Закупка Трувады для ДКП на базе сообщества (600 человек)</t>
  </si>
  <si>
    <t>Средства для оказания технической помощи для проведения гос.закупок картриджей для Gexpert - регистрация</t>
  </si>
  <si>
    <t>Шелтор для ЛЖВ в г. Бишкек</t>
  </si>
  <si>
    <t>Гражданский сектор_низкий приоритет</t>
  </si>
  <si>
    <t>Предложение включить в компонент Преодоление правовых барьеров</t>
  </si>
  <si>
    <t>бюджет не предоставлен</t>
  </si>
  <si>
    <t>уже есть в бюджете компонента</t>
  </si>
  <si>
    <t xml:space="preserve">Стади тур для представителей ГСИН по вопросам снижения вреда </t>
  </si>
  <si>
    <t>Доступная экономия по компоненту</t>
  </si>
  <si>
    <t xml:space="preserve">Мультитесты на определение  наркотиков на 2027 г. </t>
  </si>
  <si>
    <t>Закупка бумажных стаканчиков для сайтов метадона на 2027 г.</t>
  </si>
  <si>
    <t>Закупка таблетированного метадона</t>
  </si>
  <si>
    <t>Закупка автомашин для развоза метадона - 2 шт.</t>
  </si>
  <si>
    <t>РЦПН_высокий приоритет</t>
  </si>
  <si>
    <t>РЦПН_средний приоритет</t>
  </si>
  <si>
    <t xml:space="preserve">Поддержка эксперта по разработке СОП по самотестировнанию (1 экспертХ10 днейХ100долларов США)
</t>
  </si>
  <si>
    <t xml:space="preserve">Внедрение вендинговых машин в программы профилактики ВИЧ для расширения набора механизмов  предоставления услуг ключевым группам населения (КГН) и другим приоритетным группам населения, а также связь данного механизма с   базой данных DHIS-2 для учета количества предоставленных услуг и товаров, идентификации кодов, использовавших услуги автоматов, а также для анализа и визуализации данных.
1. Найм организации для координации разработки и внедрения услуг, а также эффективного управления вендинговыми автоматами - 250 долл./деньХ40 дней =10 000 долл.
2. Разработка программного обеспечения для вендинговых автоматов и обеспечение синхронизации с базой данных DHIS2 - 250 долл./деньХ80 дней =20 000 долл.
3. Эксперт по работе с сообществами и поставщиками услуг для формирования понимания и перспектив использования вендинговых автоматов, а также разработки технического задания на закупку автоматов -250 долл./деньХ80 дней =20 000 долл.
4. IT-специалист для поддержки программы DHIS2 на этапе внедрения и отчетности - 35 долл./часХ571 часХ19 985 долл.
 </t>
  </si>
  <si>
    <t xml:space="preserve">Поддержка расходов на связи для внедрения DHIS-2 (закупка сим-карт и оплата мобильного интернета)
</t>
  </si>
  <si>
    <t>ПРООН_высокий приоритет</t>
  </si>
  <si>
    <t>Закупка автомашин для ЧОЦКГВГи ВИЧ (возможна передача машины из РЦ)</t>
  </si>
  <si>
    <t>ПРООН_средний приоритет</t>
  </si>
  <si>
    <t xml:space="preserve">Закупка холодовых сумок, баркоды, принтеры, термолента </t>
  </si>
  <si>
    <t>Закупка 1 MGIT машина</t>
  </si>
  <si>
    <t>Контракт с ТооАшкан на тех поддержку обслуживания лабоборудования</t>
  </si>
  <si>
    <t>Техническое обслуживание рентген аппаратов с ИИ</t>
  </si>
  <si>
    <t>Закупка респираторов FFP3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</si>
</sst>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с_о_м_-;\-* #,##0.00\ _с_о_м_-;_-* &quot;-&quot;??\ _с_о_м_-;_-@_-"/>
    <numFmt numFmtId="166" formatCode="_-* #,##0.00\ _₽_-;\-* #,##0.00\ _₽_-;_-* &quot;-&quot;??\ _₽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165" fontId="2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3" borderId="1" xfId="0" applyFont="1" applyFill="1" applyBorder="1"/>
    <xf numFmtId="166" fontId="4" fillId="5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/>
    </xf>
    <xf numFmtId="166" fontId="6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/>
    <xf numFmtId="0" fontId="4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vertical="top" wrapText="1"/>
    </xf>
    <xf numFmtId="166" fontId="4" fillId="5" borderId="1" xfId="0" applyNumberFormat="1" applyFont="1" applyFill="1" applyBorder="1" applyAlignment="1">
      <alignment vertical="top"/>
    </xf>
    <xf numFmtId="166" fontId="4" fillId="0" borderId="2" xfId="0" applyNumberFormat="1" applyFont="1" applyBorder="1" applyAlignment="1">
      <alignment horizontal="center" vertical="top"/>
    </xf>
    <xf numFmtId="166" fontId="6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166" fontId="4" fillId="0" borderId="1" xfId="0" applyNumberFormat="1" applyFont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vertical="top" wrapText="1"/>
    </xf>
    <xf numFmtId="166" fontId="4" fillId="5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166" fontId="2" fillId="0" borderId="0" xfId="0" applyNumberFormat="1" applyFont="1" applyAlignment="1">
      <alignment vertical="top"/>
    </xf>
    <xf numFmtId="0" fontId="4" fillId="7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vertical="top"/>
    </xf>
    <xf numFmtId="0" fontId="4" fillId="6" borderId="1" xfId="0" applyFont="1" applyFill="1" applyBorder="1" applyAlignment="1">
      <alignment vertical="top" wrapText="1"/>
    </xf>
    <xf numFmtId="166" fontId="4" fillId="5" borderId="0" xfId="0" applyNumberFormat="1" applyFont="1" applyFill="1" applyBorder="1" applyAlignment="1">
      <alignment vertical="top"/>
    </xf>
    <xf numFmtId="0" fontId="0" fillId="0" borderId="0" xfId="0" applyBorder="1"/>
    <xf numFmtId="0" fontId="4" fillId="7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9" fillId="0" borderId="0" xfId="0" applyFont="1" applyAlignment="1">
      <alignment vertical="top"/>
    </xf>
    <xf numFmtId="0" fontId="4" fillId="0" borderId="0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vertical="top" wrapText="1"/>
    </xf>
    <xf numFmtId="0" fontId="0" fillId="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3" xfId="0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164" fontId="10" fillId="2" borderId="1" xfId="1" applyFont="1" applyFill="1" applyBorder="1" applyAlignment="1">
      <alignment vertical="top" wrapText="1"/>
    </xf>
    <xf numFmtId="164" fontId="10" fillId="0" borderId="1" xfId="1" applyFont="1" applyBorder="1" applyAlignment="1">
      <alignment vertical="top" wrapText="1"/>
    </xf>
    <xf numFmtId="164" fontId="11" fillId="0" borderId="1" xfId="1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164" fontId="10" fillId="2" borderId="1" xfId="1" applyFont="1" applyFill="1" applyBorder="1" applyAlignment="1">
      <alignment wrapText="1"/>
    </xf>
    <xf numFmtId="164" fontId="10" fillId="0" borderId="1" xfId="1" applyFont="1" applyBorder="1" applyAlignment="1">
      <alignment wrapText="1"/>
    </xf>
    <xf numFmtId="164" fontId="10" fillId="0" borderId="1" xfId="1" applyFont="1" applyFill="1" applyBorder="1" applyAlignment="1">
      <alignment wrapText="1"/>
    </xf>
    <xf numFmtId="164" fontId="11" fillId="0" borderId="1" xfId="1" applyFont="1" applyBorder="1" applyAlignment="1">
      <alignment wrapText="1"/>
    </xf>
    <xf numFmtId="0" fontId="12" fillId="0" borderId="1" xfId="0" applyFont="1" applyBorder="1"/>
    <xf numFmtId="164" fontId="12" fillId="2" borderId="1" xfId="1" applyFont="1" applyFill="1" applyBorder="1"/>
    <xf numFmtId="164" fontId="12" fillId="0" borderId="1" xfId="1" applyFont="1" applyBorder="1"/>
    <xf numFmtId="0" fontId="10" fillId="0" borderId="0" xfId="0" applyFont="1"/>
    <xf numFmtId="164" fontId="10" fillId="0" borderId="0" xfId="0" applyNumberFormat="1" applyFont="1"/>
    <xf numFmtId="165" fontId="12" fillId="0" borderId="0" xfId="0" applyNumberFormat="1" applyFont="1"/>
    <xf numFmtId="165" fontId="12" fillId="3" borderId="0" xfId="0" applyNumberFormat="1" applyFont="1" applyFill="1"/>
    <xf numFmtId="0" fontId="0" fillId="0" borderId="0" xfId="0" applyFill="1" applyAlignment="1">
      <alignment vertical="top"/>
    </xf>
    <xf numFmtId="0" fontId="0" fillId="0" borderId="0" xfId="0" applyFill="1"/>
    <xf numFmtId="166" fontId="4" fillId="0" borderId="1" xfId="0" applyNumberFormat="1" applyFont="1" applyFill="1" applyBorder="1" applyAlignment="1">
      <alignment vertical="top"/>
    </xf>
    <xf numFmtId="0" fontId="13" fillId="0" borderId="1" xfId="0" applyFont="1" applyFill="1" applyBorder="1" applyAlignment="1">
      <alignment horizontal="left" vertical="top" wrapText="1"/>
    </xf>
    <xf numFmtId="166" fontId="13" fillId="0" borderId="1" xfId="0" applyNumberFormat="1" applyFont="1" applyFill="1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DC6A0-B7A7-4865-A358-FC93A253FB35}">
  <dimension ref="A3:G37"/>
  <sheetViews>
    <sheetView topLeftCell="B1" zoomScale="60" zoomScaleNormal="60" workbookViewId="0">
      <selection activeCell="H4" sqref="H4"/>
    </sheetView>
  </sheetViews>
  <sheetFormatPr defaultRowHeight="15" x14ac:dyDescent="0.25"/>
  <cols>
    <col min="1" max="1" width="75.85546875" customWidth="1"/>
    <col min="2" max="2" width="83.140625" customWidth="1"/>
    <col min="3" max="3" width="32.7109375" customWidth="1"/>
    <col min="4" max="4" width="35.42578125" customWidth="1"/>
    <col min="5" max="5" width="25.28515625" customWidth="1"/>
    <col min="7" max="7" width="24.42578125" customWidth="1"/>
  </cols>
  <sheetData>
    <row r="3" spans="1:5" ht="225" x14ac:dyDescent="0.25">
      <c r="A3" s="2" t="s">
        <v>1</v>
      </c>
      <c r="B3" s="48" t="s">
        <v>2</v>
      </c>
      <c r="C3" s="49" t="s">
        <v>0</v>
      </c>
      <c r="D3" s="48" t="s">
        <v>48</v>
      </c>
      <c r="E3" s="48" t="s">
        <v>49</v>
      </c>
    </row>
    <row r="4" spans="1:5" ht="28.5" customHeight="1" x14ac:dyDescent="0.25">
      <c r="A4" s="4" t="s">
        <v>3</v>
      </c>
      <c r="B4" s="50" t="s">
        <v>4</v>
      </c>
      <c r="C4" s="51">
        <v>98220.6</v>
      </c>
      <c r="D4" s="52">
        <v>111949.23000000001</v>
      </c>
      <c r="E4" s="52">
        <v>-13728.630000000003</v>
      </c>
    </row>
    <row r="5" spans="1:5" ht="28.5" customHeight="1" x14ac:dyDescent="0.25">
      <c r="A5" s="4" t="s">
        <v>3</v>
      </c>
      <c r="B5" s="50" t="s">
        <v>5</v>
      </c>
      <c r="C5" s="51">
        <v>239040</v>
      </c>
      <c r="D5" s="52">
        <v>264627.13</v>
      </c>
      <c r="E5" s="53">
        <v>-25587.130000000005</v>
      </c>
    </row>
    <row r="6" spans="1:5" ht="28.5" customHeight="1" x14ac:dyDescent="0.25">
      <c r="A6" s="5" t="s">
        <v>6</v>
      </c>
      <c r="B6" s="50" t="s">
        <v>7</v>
      </c>
      <c r="C6" s="51">
        <v>3915225.9592342386</v>
      </c>
      <c r="D6" s="52">
        <v>4627832.3793319743</v>
      </c>
      <c r="E6" s="52">
        <v>-712606.42009773641</v>
      </c>
    </row>
    <row r="7" spans="1:5" ht="28.5" customHeight="1" x14ac:dyDescent="0.25">
      <c r="A7" s="5" t="s">
        <v>6</v>
      </c>
      <c r="B7" s="50" t="s">
        <v>8</v>
      </c>
      <c r="C7" s="51">
        <v>6033865.2357487101</v>
      </c>
      <c r="D7" s="52">
        <v>3271233.4177678586</v>
      </c>
      <c r="E7" s="52">
        <v>2762631.817980852</v>
      </c>
    </row>
    <row r="8" spans="1:5" ht="28.5" customHeight="1" x14ac:dyDescent="0.25">
      <c r="A8" s="5" t="s">
        <v>9</v>
      </c>
      <c r="B8" s="50" t="s">
        <v>10</v>
      </c>
      <c r="C8" s="51">
        <v>113670.55849439997</v>
      </c>
      <c r="D8" s="52">
        <v>131596.62</v>
      </c>
      <c r="E8" s="52">
        <v>-17926.06150560001</v>
      </c>
    </row>
    <row r="9" spans="1:5" ht="28.5" customHeight="1" x14ac:dyDescent="0.3">
      <c r="A9" s="5" t="s">
        <v>9</v>
      </c>
      <c r="B9" s="54" t="s">
        <v>11</v>
      </c>
      <c r="C9" s="51">
        <v>682190.47588871035</v>
      </c>
      <c r="D9" s="52">
        <v>548264.11900309019</v>
      </c>
      <c r="E9" s="52">
        <v>133926.35688562019</v>
      </c>
    </row>
    <row r="10" spans="1:5" ht="28.5" customHeight="1" x14ac:dyDescent="0.3">
      <c r="A10" s="5" t="s">
        <v>9</v>
      </c>
      <c r="B10" s="54" t="s">
        <v>12</v>
      </c>
      <c r="C10" s="51">
        <v>49420.800000000003</v>
      </c>
      <c r="D10" s="52">
        <v>0</v>
      </c>
      <c r="E10" s="52">
        <v>49420.800000000003</v>
      </c>
    </row>
    <row r="11" spans="1:5" ht="28.5" customHeight="1" x14ac:dyDescent="0.3">
      <c r="A11" s="5" t="s">
        <v>9</v>
      </c>
      <c r="B11" s="54" t="s">
        <v>13</v>
      </c>
      <c r="C11" s="51">
        <v>43949.87999999999</v>
      </c>
      <c r="D11" s="52">
        <v>7149.1399999999994</v>
      </c>
      <c r="E11" s="52">
        <v>36800.739999999991</v>
      </c>
    </row>
    <row r="12" spans="1:5" ht="28.5" customHeight="1" x14ac:dyDescent="0.25">
      <c r="A12" s="4" t="s">
        <v>16</v>
      </c>
      <c r="B12" s="50" t="s">
        <v>14</v>
      </c>
      <c r="C12" s="51">
        <v>54534.136827000002</v>
      </c>
      <c r="D12" s="52">
        <v>42585.740000000005</v>
      </c>
      <c r="E12" s="52">
        <v>11948.396826999999</v>
      </c>
    </row>
    <row r="13" spans="1:5" ht="28.5" customHeight="1" x14ac:dyDescent="0.25">
      <c r="A13" s="4" t="s">
        <v>16</v>
      </c>
      <c r="B13" s="50" t="s">
        <v>15</v>
      </c>
      <c r="C13" s="51">
        <v>114106.8887929608</v>
      </c>
      <c r="D13" s="52">
        <v>92971.873765424549</v>
      </c>
      <c r="E13" s="52">
        <v>21135.015027536254</v>
      </c>
    </row>
    <row r="14" spans="1:5" ht="28.5" customHeight="1" x14ac:dyDescent="0.25">
      <c r="A14" s="4" t="s">
        <v>17</v>
      </c>
      <c r="B14" s="50" t="s">
        <v>31</v>
      </c>
      <c r="C14" s="51">
        <v>1436795.9801167478</v>
      </c>
      <c r="D14" s="52">
        <v>928151.57368552196</v>
      </c>
      <c r="E14" s="52">
        <v>508644.40643122594</v>
      </c>
    </row>
    <row r="15" spans="1:5" ht="28.5" customHeight="1" x14ac:dyDescent="0.25">
      <c r="A15" s="4" t="s">
        <v>17</v>
      </c>
      <c r="B15" s="50" t="s">
        <v>32</v>
      </c>
      <c r="C15" s="51">
        <v>1472735.4409047693</v>
      </c>
      <c r="D15" s="52">
        <v>1228732.0737245078</v>
      </c>
      <c r="E15" s="52">
        <v>244003.36718026156</v>
      </c>
    </row>
    <row r="16" spans="1:5" ht="28.5" customHeight="1" x14ac:dyDescent="0.25">
      <c r="A16" s="4" t="s">
        <v>17</v>
      </c>
      <c r="B16" s="50" t="s">
        <v>33</v>
      </c>
      <c r="C16" s="51">
        <v>3927</v>
      </c>
      <c r="D16" s="52">
        <v>0</v>
      </c>
      <c r="E16" s="52">
        <v>3927</v>
      </c>
    </row>
    <row r="17" spans="1:7" ht="28.5" customHeight="1" x14ac:dyDescent="0.3">
      <c r="A17" s="4" t="s">
        <v>18</v>
      </c>
      <c r="B17" s="54" t="s">
        <v>34</v>
      </c>
      <c r="C17" s="51">
        <v>797685.52725209226</v>
      </c>
      <c r="D17" s="52">
        <v>573690.87015457172</v>
      </c>
      <c r="E17" s="52">
        <v>223994.65709752042</v>
      </c>
    </row>
    <row r="18" spans="1:7" ht="28.5" customHeight="1" x14ac:dyDescent="0.3">
      <c r="A18" s="4" t="s">
        <v>18</v>
      </c>
      <c r="B18" s="54" t="s">
        <v>35</v>
      </c>
      <c r="C18" s="51">
        <v>23163.096000000001</v>
      </c>
      <c r="D18" s="52">
        <v>34272.909999999996</v>
      </c>
      <c r="E18" s="52">
        <v>-11109.813999999997</v>
      </c>
    </row>
    <row r="19" spans="1:7" ht="28.5" customHeight="1" x14ac:dyDescent="0.3">
      <c r="A19" s="4" t="s">
        <v>19</v>
      </c>
      <c r="B19" s="54" t="s">
        <v>36</v>
      </c>
      <c r="C19" s="51">
        <v>9215.9327819999999</v>
      </c>
      <c r="D19" s="52">
        <v>8216.7099999999991</v>
      </c>
      <c r="E19" s="52">
        <v>999.22278199999982</v>
      </c>
    </row>
    <row r="20" spans="1:7" ht="28.5" customHeight="1" x14ac:dyDescent="0.3">
      <c r="A20" s="4" t="s">
        <v>19</v>
      </c>
      <c r="B20" s="54" t="s">
        <v>37</v>
      </c>
      <c r="C20" s="51">
        <v>66932.817390332581</v>
      </c>
      <c r="D20" s="52">
        <v>39660.557916154146</v>
      </c>
      <c r="E20" s="52">
        <v>27272.259474178431</v>
      </c>
    </row>
    <row r="21" spans="1:7" ht="28.5" customHeight="1" x14ac:dyDescent="0.25">
      <c r="A21" s="4" t="s">
        <v>20</v>
      </c>
      <c r="B21" s="50" t="s">
        <v>21</v>
      </c>
      <c r="C21" s="51">
        <v>6976296.1883603036</v>
      </c>
      <c r="D21" s="52">
        <v>6412561.9279985474</v>
      </c>
      <c r="E21" s="52">
        <v>563734.2603617562</v>
      </c>
    </row>
    <row r="22" spans="1:7" ht="28.5" customHeight="1" x14ac:dyDescent="0.25">
      <c r="A22" s="5" t="s">
        <v>22</v>
      </c>
      <c r="B22" s="50" t="s">
        <v>38</v>
      </c>
      <c r="C22" s="51">
        <v>280321.5963243366</v>
      </c>
      <c r="D22" s="52">
        <v>297018.13574634964</v>
      </c>
      <c r="E22" s="52">
        <v>-16696.539422013011</v>
      </c>
      <c r="G22" s="6">
        <f>E22+E23+E24</f>
        <v>67175.329801448388</v>
      </c>
    </row>
    <row r="23" spans="1:7" ht="28.5" customHeight="1" x14ac:dyDescent="0.25">
      <c r="A23" s="5" t="s">
        <v>22</v>
      </c>
      <c r="B23" s="50" t="s">
        <v>39</v>
      </c>
      <c r="C23" s="51">
        <v>720463.64631671039</v>
      </c>
      <c r="D23" s="52">
        <v>691308.65742751316</v>
      </c>
      <c r="E23" s="52">
        <v>29154.988889197237</v>
      </c>
    </row>
    <row r="24" spans="1:7" ht="28.5" customHeight="1" x14ac:dyDescent="0.25">
      <c r="A24" s="5" t="s">
        <v>22</v>
      </c>
      <c r="B24" s="50" t="s">
        <v>40</v>
      </c>
      <c r="C24" s="51">
        <v>356033.98979159235</v>
      </c>
      <c r="D24" s="52">
        <v>301317.10945732828</v>
      </c>
      <c r="E24" s="52">
        <v>54716.880334264155</v>
      </c>
    </row>
    <row r="25" spans="1:7" ht="28.5" customHeight="1" x14ac:dyDescent="0.25">
      <c r="A25" s="5" t="s">
        <v>23</v>
      </c>
      <c r="B25" s="50" t="s">
        <v>41</v>
      </c>
      <c r="C25" s="51">
        <v>60061.939375216687</v>
      </c>
      <c r="D25" s="52">
        <v>1290.1200000000001</v>
      </c>
      <c r="E25" s="52">
        <v>58771.819375216692</v>
      </c>
    </row>
    <row r="26" spans="1:7" ht="28.5" customHeight="1" x14ac:dyDescent="0.25">
      <c r="A26" s="5" t="s">
        <v>24</v>
      </c>
      <c r="B26" s="50" t="s">
        <v>25</v>
      </c>
      <c r="C26" s="51">
        <v>35479.823850624365</v>
      </c>
      <c r="D26" s="52">
        <v>11752.279999999999</v>
      </c>
      <c r="E26" s="52">
        <v>23727.543850624359</v>
      </c>
    </row>
    <row r="27" spans="1:7" ht="28.5" customHeight="1" x14ac:dyDescent="0.25">
      <c r="A27" s="5" t="s">
        <v>26</v>
      </c>
      <c r="B27" s="50" t="s">
        <v>27</v>
      </c>
      <c r="C27" s="51">
        <v>230630.98892815478</v>
      </c>
      <c r="D27" s="52">
        <v>315988.74192320229</v>
      </c>
      <c r="E27" s="52">
        <v>-85357.752995047515</v>
      </c>
      <c r="G27" s="6"/>
    </row>
    <row r="28" spans="1:7" ht="28.5" customHeight="1" x14ac:dyDescent="0.3">
      <c r="A28" s="5" t="s">
        <v>26</v>
      </c>
      <c r="B28" s="54" t="s">
        <v>42</v>
      </c>
      <c r="C28" s="51">
        <v>200735.00270619351</v>
      </c>
      <c r="D28" s="52">
        <v>25936.018613423366</v>
      </c>
      <c r="E28" s="52">
        <v>174798.98409277014</v>
      </c>
    </row>
    <row r="29" spans="1:7" ht="18.75" x14ac:dyDescent="0.3">
      <c r="A29" s="4" t="s">
        <v>28</v>
      </c>
      <c r="B29" s="54" t="s">
        <v>43</v>
      </c>
      <c r="C29" s="55">
        <v>52264.992715355394</v>
      </c>
      <c r="D29" s="56">
        <v>55285.693333333329</v>
      </c>
      <c r="E29" s="56">
        <v>-3020.7006179779382</v>
      </c>
    </row>
    <row r="30" spans="1:7" ht="18.75" x14ac:dyDescent="0.3">
      <c r="A30" s="4" t="s">
        <v>29</v>
      </c>
      <c r="B30" s="54" t="s">
        <v>44</v>
      </c>
      <c r="C30" s="55">
        <v>261042.26362069283</v>
      </c>
      <c r="D30" s="56">
        <v>150511.84600000002</v>
      </c>
      <c r="E30" s="57">
        <v>110530.41762069281</v>
      </c>
    </row>
    <row r="31" spans="1:7" ht="37.5" x14ac:dyDescent="0.25">
      <c r="A31" s="4" t="s">
        <v>29</v>
      </c>
      <c r="B31" s="50" t="s">
        <v>45</v>
      </c>
      <c r="C31" s="51">
        <v>1889443.748078374</v>
      </c>
      <c r="D31" s="52">
        <v>1430125.1813278892</v>
      </c>
      <c r="E31" s="53">
        <v>459318.56675048475</v>
      </c>
    </row>
    <row r="32" spans="1:7" ht="37.5" x14ac:dyDescent="0.3">
      <c r="A32" s="4" t="s">
        <v>29</v>
      </c>
      <c r="B32" s="54" t="s">
        <v>46</v>
      </c>
      <c r="C32" s="55">
        <v>46213.81148951043</v>
      </c>
      <c r="D32" s="56">
        <v>73078.37</v>
      </c>
      <c r="E32" s="56">
        <v>-26864.558510489565</v>
      </c>
    </row>
    <row r="33" spans="1:5" ht="37.5" x14ac:dyDescent="0.3">
      <c r="A33" s="4" t="s">
        <v>29</v>
      </c>
      <c r="B33" s="54" t="s">
        <v>47</v>
      </c>
      <c r="C33" s="55">
        <v>1598083.9575165601</v>
      </c>
      <c r="D33" s="56">
        <v>1461400.1833333333</v>
      </c>
      <c r="E33" s="58">
        <v>136683.77418322652</v>
      </c>
    </row>
    <row r="34" spans="1:5" ht="18.75" x14ac:dyDescent="0.3">
      <c r="A34" s="3" t="s">
        <v>30</v>
      </c>
      <c r="B34" s="59"/>
      <c r="C34" s="60">
        <v>27861752.278505582</v>
      </c>
      <c r="D34" s="61">
        <v>23138508.610510025</v>
      </c>
      <c r="E34" s="61">
        <v>4723243.66799556</v>
      </c>
    </row>
    <row r="35" spans="1:5" ht="18.75" x14ac:dyDescent="0.3">
      <c r="B35" s="62"/>
      <c r="C35" s="62"/>
      <c r="D35" s="62"/>
      <c r="E35" s="62"/>
    </row>
    <row r="36" spans="1:5" ht="18.75" x14ac:dyDescent="0.3">
      <c r="B36" s="62"/>
      <c r="C36" s="63"/>
      <c r="D36" s="64">
        <f>E34-3275925</f>
        <v>1447318.66799556</v>
      </c>
      <c r="E36" s="65">
        <f>D36-G22</f>
        <v>1380143.3381941116</v>
      </c>
    </row>
    <row r="37" spans="1:5" x14ac:dyDescent="0.25">
      <c r="C37" s="1"/>
    </row>
  </sheetData>
  <autoFilter ref="B3:B37" xr:uid="{41CDC6A0-B7A7-4865-A358-FC93A253FB3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7E19-82F8-4CB2-926E-124AA1463A17}">
  <dimension ref="B1:M32"/>
  <sheetViews>
    <sheetView tabSelected="1" topLeftCell="E28" workbookViewId="0">
      <selection activeCell="K21" sqref="K21"/>
    </sheetView>
  </sheetViews>
  <sheetFormatPr defaultRowHeight="15" x14ac:dyDescent="0.25"/>
  <cols>
    <col min="2" max="2" width="27.42578125" customWidth="1"/>
    <col min="6" max="6" width="29.85546875" customWidth="1"/>
    <col min="7" max="7" width="15.140625" customWidth="1"/>
    <col min="8" max="8" width="14.5703125" customWidth="1"/>
    <col min="9" max="9" width="25.42578125" customWidth="1"/>
    <col min="10" max="10" width="16.42578125" customWidth="1"/>
    <col min="11" max="11" width="13" customWidth="1"/>
    <col min="12" max="12" width="21.7109375" customWidth="1"/>
    <col min="13" max="13" width="17.5703125" customWidth="1"/>
  </cols>
  <sheetData>
    <row r="1" spans="2:13" x14ac:dyDescent="0.25">
      <c r="F1" t="s">
        <v>55</v>
      </c>
    </row>
    <row r="2" spans="2:13" x14ac:dyDescent="0.25">
      <c r="F2" t="s">
        <v>56</v>
      </c>
      <c r="L2" t="s">
        <v>76</v>
      </c>
    </row>
    <row r="3" spans="2:13" x14ac:dyDescent="0.25">
      <c r="B3" s="12" t="s">
        <v>50</v>
      </c>
      <c r="C3" s="13">
        <v>4723243.66799556</v>
      </c>
      <c r="F3" t="s">
        <v>73</v>
      </c>
      <c r="I3" t="s">
        <v>82</v>
      </c>
    </row>
    <row r="4" spans="2:13" x14ac:dyDescent="0.25">
      <c r="B4" s="12" t="s">
        <v>51</v>
      </c>
      <c r="C4" s="13">
        <v>3275925</v>
      </c>
    </row>
    <row r="5" spans="2:13" ht="72.95" customHeight="1" x14ac:dyDescent="0.25">
      <c r="B5" s="5" t="s">
        <v>52</v>
      </c>
      <c r="C5" s="13">
        <v>67175</v>
      </c>
      <c r="F5" s="16" t="s">
        <v>58</v>
      </c>
      <c r="G5" s="18">
        <v>118000</v>
      </c>
      <c r="I5" s="16" t="s">
        <v>85</v>
      </c>
      <c r="J5" s="18">
        <v>17000</v>
      </c>
      <c r="L5" s="44" t="s">
        <v>108</v>
      </c>
      <c r="M5" s="45">
        <v>26983</v>
      </c>
    </row>
    <row r="6" spans="2:13" ht="90" x14ac:dyDescent="0.25">
      <c r="B6" s="5" t="s">
        <v>53</v>
      </c>
      <c r="C6" s="13">
        <v>140563</v>
      </c>
      <c r="F6" s="16" t="s">
        <v>60</v>
      </c>
      <c r="G6" s="18">
        <v>71542.857142857145</v>
      </c>
      <c r="I6" s="31" t="s">
        <v>86</v>
      </c>
      <c r="J6" s="18">
        <v>80000</v>
      </c>
      <c r="L6" s="44" t="s">
        <v>109</v>
      </c>
      <c r="M6" s="45">
        <v>57600</v>
      </c>
    </row>
    <row r="7" spans="2:13" ht="63" customHeight="1" x14ac:dyDescent="0.25">
      <c r="B7" s="10" t="s">
        <v>54</v>
      </c>
      <c r="C7" s="10">
        <f>C3-C4-C5-C6</f>
        <v>1239580.66799556</v>
      </c>
      <c r="F7" s="16" t="s">
        <v>61</v>
      </c>
      <c r="G7" s="18">
        <v>32571.428571428572</v>
      </c>
      <c r="I7" s="16" t="s">
        <v>87</v>
      </c>
      <c r="J7" s="18">
        <v>25000</v>
      </c>
      <c r="L7" s="44" t="s">
        <v>110</v>
      </c>
      <c r="M7" s="45">
        <v>23000</v>
      </c>
    </row>
    <row r="8" spans="2:13" ht="80.45" customHeight="1" x14ac:dyDescent="0.25">
      <c r="F8" s="16" t="s">
        <v>65</v>
      </c>
      <c r="G8" s="18">
        <v>80000</v>
      </c>
      <c r="I8" s="16" t="s">
        <v>88</v>
      </c>
      <c r="J8" s="18">
        <v>35000</v>
      </c>
      <c r="L8" s="46" t="s">
        <v>111</v>
      </c>
      <c r="M8" s="45">
        <v>20000</v>
      </c>
    </row>
    <row r="9" spans="2:13" ht="65.45" customHeight="1" x14ac:dyDescent="0.25">
      <c r="B9" s="66"/>
      <c r="C9" s="66"/>
      <c r="F9" s="17" t="s">
        <v>71</v>
      </c>
      <c r="G9" s="22">
        <v>8500</v>
      </c>
      <c r="I9" s="32" t="s">
        <v>79</v>
      </c>
      <c r="J9" s="18">
        <v>3085.7142857142858</v>
      </c>
      <c r="L9" s="44" t="s">
        <v>112</v>
      </c>
      <c r="M9" s="45">
        <v>72000</v>
      </c>
    </row>
    <row r="10" spans="2:13" ht="15.75" x14ac:dyDescent="0.25">
      <c r="B10" s="66"/>
      <c r="C10" s="66"/>
      <c r="F10" s="21"/>
      <c r="G10" s="20">
        <f>SUM(G5:G9)</f>
        <v>310614.28571428574</v>
      </c>
      <c r="J10" s="29">
        <f>SUM(J5:J9)</f>
        <v>160085.71428571429</v>
      </c>
      <c r="L10" s="47"/>
      <c r="M10" s="7">
        <f>SUM(M5:M9)</f>
        <v>199583</v>
      </c>
    </row>
    <row r="11" spans="2:13" ht="15.75" x14ac:dyDescent="0.25">
      <c r="B11" s="67"/>
      <c r="C11" s="67"/>
      <c r="F11" t="s">
        <v>74</v>
      </c>
      <c r="G11" s="14"/>
      <c r="I11" t="s">
        <v>83</v>
      </c>
      <c r="J11" s="28"/>
    </row>
    <row r="12" spans="2:13" ht="31.5" x14ac:dyDescent="0.25">
      <c r="B12" s="67"/>
      <c r="C12" s="67"/>
      <c r="F12" s="25" t="s">
        <v>63</v>
      </c>
      <c r="G12" s="68">
        <v>40000</v>
      </c>
      <c r="H12" s="67"/>
      <c r="I12" s="24" t="s">
        <v>89</v>
      </c>
      <c r="J12" s="18">
        <v>60000</v>
      </c>
    </row>
    <row r="13" spans="2:13" ht="63" x14ac:dyDescent="0.25">
      <c r="B13" s="67"/>
      <c r="C13" s="67"/>
      <c r="F13" s="25" t="s">
        <v>64</v>
      </c>
      <c r="G13" s="18">
        <v>5000</v>
      </c>
      <c r="I13" s="25" t="s">
        <v>84</v>
      </c>
      <c r="J13" s="18">
        <v>20500</v>
      </c>
    </row>
    <row r="14" spans="2:13" ht="15.75" x14ac:dyDescent="0.25">
      <c r="F14" s="25" t="s">
        <v>62</v>
      </c>
      <c r="G14" s="18">
        <v>114285.71428571429</v>
      </c>
      <c r="J14" s="29">
        <f>SUM(J12:J13)</f>
        <v>80500</v>
      </c>
    </row>
    <row r="15" spans="2:13" ht="48.95" customHeight="1" x14ac:dyDescent="0.25">
      <c r="F15" s="25" t="s">
        <v>66</v>
      </c>
      <c r="G15" s="26">
        <v>25000</v>
      </c>
      <c r="I15" t="s">
        <v>90</v>
      </c>
      <c r="J15" s="33"/>
    </row>
    <row r="16" spans="2:13" ht="47.25" x14ac:dyDescent="0.25">
      <c r="F16" s="23" t="s">
        <v>57</v>
      </c>
      <c r="G16" s="18">
        <v>74914.28571428571</v>
      </c>
      <c r="I16" s="35" t="s">
        <v>77</v>
      </c>
      <c r="J16" s="18" t="s">
        <v>92</v>
      </c>
    </row>
    <row r="17" spans="6:11" ht="30" x14ac:dyDescent="0.25">
      <c r="F17" s="23" t="s">
        <v>59</v>
      </c>
      <c r="G17" s="18">
        <v>102857.14285714286</v>
      </c>
      <c r="I17" s="34"/>
      <c r="J17" s="34"/>
    </row>
    <row r="18" spans="6:11" ht="63" x14ac:dyDescent="0.25">
      <c r="F18" s="27" t="s">
        <v>69</v>
      </c>
      <c r="G18" s="19">
        <v>93515.07</v>
      </c>
      <c r="I18" t="s">
        <v>91</v>
      </c>
      <c r="J18" s="28"/>
    </row>
    <row r="19" spans="6:11" ht="92.1" customHeight="1" x14ac:dyDescent="0.25">
      <c r="F19" s="25" t="s">
        <v>70</v>
      </c>
      <c r="G19" s="19">
        <v>23886</v>
      </c>
      <c r="I19" s="36" t="s">
        <v>78</v>
      </c>
      <c r="J19" s="18">
        <v>9714.2857142857138</v>
      </c>
      <c r="K19" s="38" t="s">
        <v>93</v>
      </c>
    </row>
    <row r="20" spans="6:11" ht="72.75" customHeight="1" x14ac:dyDescent="0.25">
      <c r="F20" s="28"/>
      <c r="G20" s="29">
        <f>SUM(G12:G19)</f>
        <v>479458.21285714285</v>
      </c>
      <c r="I20" s="69" t="s">
        <v>94</v>
      </c>
      <c r="J20" s="70">
        <v>20000</v>
      </c>
      <c r="K20" s="39"/>
    </row>
    <row r="21" spans="6:11" ht="47.25" x14ac:dyDescent="0.25">
      <c r="F21" t="s">
        <v>75</v>
      </c>
      <c r="G21" s="15"/>
      <c r="I21" s="37" t="s">
        <v>80</v>
      </c>
      <c r="J21" s="18">
        <v>8000</v>
      </c>
    </row>
    <row r="22" spans="6:11" ht="63" x14ac:dyDescent="0.25">
      <c r="F22" s="30" t="s">
        <v>72</v>
      </c>
      <c r="G22" s="11">
        <v>25142.857142857141</v>
      </c>
      <c r="I22" s="36" t="s">
        <v>81</v>
      </c>
      <c r="J22" s="18">
        <v>5028.5714285714284</v>
      </c>
    </row>
    <row r="23" spans="6:11" ht="15.75" x14ac:dyDescent="0.25">
      <c r="F23" s="30" t="s">
        <v>67</v>
      </c>
      <c r="G23" s="11">
        <v>28571.428571428572</v>
      </c>
      <c r="J23" s="15">
        <f>SUM(J19:J22)</f>
        <v>42742.857142857138</v>
      </c>
    </row>
    <row r="24" spans="6:11" ht="30" x14ac:dyDescent="0.25">
      <c r="F24" s="30" t="s">
        <v>68</v>
      </c>
      <c r="G24" s="11">
        <v>38592</v>
      </c>
      <c r="I24" s="8" t="s">
        <v>95</v>
      </c>
      <c r="J24" s="7">
        <f>C5</f>
        <v>67175</v>
      </c>
    </row>
    <row r="25" spans="6:11" x14ac:dyDescent="0.25">
      <c r="G25" s="15">
        <f>SUM(G22:G24)</f>
        <v>92306.28571428571</v>
      </c>
    </row>
    <row r="26" spans="6:11" ht="31.5" x14ac:dyDescent="0.25">
      <c r="F26" s="40" t="s">
        <v>105</v>
      </c>
      <c r="I26" t="s">
        <v>100</v>
      </c>
    </row>
    <row r="27" spans="6:11" ht="60.6" customHeight="1" x14ac:dyDescent="0.25">
      <c r="F27" s="41" t="s">
        <v>102</v>
      </c>
      <c r="G27" s="12">
        <v>1000</v>
      </c>
      <c r="I27" s="16" t="s">
        <v>96</v>
      </c>
      <c r="J27" s="36">
        <v>35225</v>
      </c>
    </row>
    <row r="28" spans="6:11" ht="409.5" x14ac:dyDescent="0.25">
      <c r="F28" s="41" t="s">
        <v>103</v>
      </c>
      <c r="G28" s="12">
        <v>69985</v>
      </c>
      <c r="I28" s="16" t="s">
        <v>98</v>
      </c>
      <c r="J28" s="36">
        <v>52045</v>
      </c>
    </row>
    <row r="29" spans="6:11" ht="57.6" customHeight="1" x14ac:dyDescent="0.25">
      <c r="F29" s="42" t="s">
        <v>104</v>
      </c>
      <c r="G29" s="12">
        <v>15000</v>
      </c>
      <c r="I29" s="16" t="s">
        <v>99</v>
      </c>
      <c r="J29" s="36">
        <v>60000</v>
      </c>
    </row>
    <row r="30" spans="6:11" x14ac:dyDescent="0.25">
      <c r="G30" s="7">
        <f>G27+G29+G28</f>
        <v>85985</v>
      </c>
      <c r="J30" s="7">
        <f>SUM(J27:J29)</f>
        <v>147270</v>
      </c>
    </row>
    <row r="31" spans="6:11" x14ac:dyDescent="0.25">
      <c r="F31" t="s">
        <v>107</v>
      </c>
      <c r="I31" t="s">
        <v>101</v>
      </c>
    </row>
    <row r="32" spans="6:11" ht="47.25" x14ac:dyDescent="0.25">
      <c r="F32" s="43" t="s">
        <v>106</v>
      </c>
      <c r="G32" s="9">
        <v>60000</v>
      </c>
      <c r="I32" s="25" t="s">
        <v>97</v>
      </c>
      <c r="J32" s="25">
        <v>6000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AFB83A586EF4F94E7F07E84C3D94B" ma:contentTypeVersion="19" ma:contentTypeDescription="Create a new document." ma:contentTypeScope="" ma:versionID="d39c904b16324dc4317d6ea7776b1f27">
  <xsd:schema xmlns:xsd="http://www.w3.org/2001/XMLSchema" xmlns:xs="http://www.w3.org/2001/XMLSchema" xmlns:p="http://schemas.microsoft.com/office/2006/metadata/properties" xmlns:ns2="0d090553-ac12-4b9f-ace9-08ae9ba49871" xmlns:ns3="b7c0ead1-1596-430a-9f15-fe6efc5e9c7f" targetNamespace="http://schemas.microsoft.com/office/2006/metadata/properties" ma:root="true" ma:fieldsID="ae8a8aa7f63a1d17c1aa9281860511cb" ns2:_="" ns3:_="">
    <xsd:import namespace="0d090553-ac12-4b9f-ace9-08ae9ba49871"/>
    <xsd:import namespace="b7c0ead1-1596-430a-9f15-fe6efc5e9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0553-ac12-4b9f-ace9-08ae9ba49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ign-off status" ma:internalName="_x0024_Resources_x003a_core_x002c_Signoff_Status_x003b_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0ead1-1596-430a-9f15-fe6efc5e9c7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2bee817-e277-44d7-b1b3-2d258cf7fc2d}" ma:internalName="TaxCatchAll" ma:showField="CatchAllData" ma:web="b7c0ead1-1596-430a-9f15-fe6efc5e9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d090553-ac12-4b9f-ace9-08ae9ba49871" xsi:nil="true"/>
    <TaxCatchAll xmlns="b7c0ead1-1596-430a-9f15-fe6efc5e9c7f" xsi:nil="true"/>
    <lcf76f155ced4ddcb4097134ff3c332f xmlns="0d090553-ac12-4b9f-ace9-08ae9ba498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8D4D4A-4DE3-46CA-9D20-424A2CC56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0553-ac12-4b9f-ace9-08ae9ba49871"/>
    <ds:schemaRef ds:uri="b7c0ead1-1596-430a-9f15-fe6efc5e9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28CE2B-FEB4-4757-AB16-6811E1F5D9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F1BA08-9669-4D1B-A697-53CFC8B32730}">
  <ds:schemaRefs>
    <ds:schemaRef ds:uri="http://schemas.microsoft.com/office/2006/metadata/properties"/>
    <ds:schemaRef ds:uri="http://schemas.microsoft.com/office/infopath/2007/PartnerControls"/>
    <ds:schemaRef ds:uri="0d090553-ac12-4b9f-ace9-08ae9ba49871"/>
    <ds:schemaRef ds:uri="b7c0ead1-1596-430a-9f15-fe6efc5e9c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Доступный остаток</vt:lpstr>
      <vt:lpstr>Резюме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Nazgul Akaeva</dc:creator>
  <cp:lastModifiedBy>Inga Babicheva</cp:lastModifiedBy>
  <dcterms:created xsi:type="dcterms:W3CDTF">2025-07-28T12:34:45Z</dcterms:created>
  <dcterms:modified xsi:type="dcterms:W3CDTF">2025-08-07T03:24:02Z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0x0101004EBAFB83A586EF4F94E7F07E84C3D94B</vt:lpwstr>
  </property>
  <property fmtid="{D5CDD505-2E9C-101B-9397-08002B2CF9AE}" pid="3" name="MediaServiceImageTags">
    <vt:lpwstr/>
  </property>
</Properties>
</file>