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dp.sharepoint.com/sites/GF-UNDPKyrgyzRepublic/Shared Documents/General/Disposal/Disposal 2023/Disposal 2023 English/List of equiment/"/>
    </mc:Choice>
  </mc:AlternateContent>
  <xr:revisionPtr revIDLastSave="60" documentId="8_{FC4CCB0B-F94C-4ED0-B093-54B97760B942}" xr6:coauthVersionLast="47" xr6:coauthVersionMax="47" xr10:uidLastSave="{6B605F7B-5CA7-43F9-8D09-16A2C2422FBB}"/>
  <bookViews>
    <workbookView xWindow="-108" yWindow="-108" windowWidth="30936" windowHeight="16776" xr2:uid="{00000000-000D-0000-FFFF-FFFF00000000}"/>
  </bookViews>
  <sheets>
    <sheet name="Depreciation calc" sheetId="12" r:id="rId1"/>
    <sheet name="useful life" sheetId="2" r:id="rId2"/>
  </sheets>
  <externalReferences>
    <externalReference r:id="rId3"/>
    <externalReference r:id="rId4"/>
  </externalReferences>
  <definedNames>
    <definedName name="_xlnm._FilterDatabase" localSheetId="0" hidden="1">'Depreciation calc'!$AF$8:$AG$202</definedName>
    <definedName name="asset1" localSheetId="0">#REF!</definedName>
    <definedName name="asset1">#REF!</definedName>
    <definedName name="asset2" localSheetId="0">#REF!</definedName>
    <definedName name="asset2">#REF!</definedName>
    <definedName name="asset3" localSheetId="0">#REF!</definedName>
    <definedName name="asset3">#REF!</definedName>
    <definedName name="asset6" localSheetId="0">#REF!</definedName>
    <definedName name="asset6">#REF!</definedName>
    <definedName name="Asste4" localSheetId="0">#REF!</definedName>
    <definedName name="Asste4">#REF!</definedName>
    <definedName name="Location" localSheetId="0">[1]Config!$T$3:$T$12</definedName>
    <definedName name="Location">[2]Config!$T$3:$T$12</definedName>
    <definedName name="_xlnm.Print_Area" localSheetId="0">'Depreciation calc'!$A$94:$AG$203</definedName>
    <definedName name="_xlnm.Print_Titles" localSheetId="0">'Depreciation calc'!$8:$8</definedName>
    <definedName name="Project" localSheetId="0">[1]Config!$Z$3:$Z$5</definedName>
    <definedName name="Project">[2]Config!$Z$3:$Z$5</definedName>
    <definedName name="Region" localSheetId="0">[1]Config!$R$3:$R$7</definedName>
    <definedName name="Region">[2]Config!$R$3:$R$7</definedName>
    <definedName name="Sievush1" localSheetId="0">'Depreciation calc'!#REF!</definedName>
    <definedName name="Sievush1">#REF!</definedName>
    <definedName name="Sievush10" localSheetId="0">'Depreciation calc'!#REF!</definedName>
    <definedName name="Sievush10">#REF!</definedName>
    <definedName name="Sievush100" localSheetId="0">'Depreciation calc'!#REF!</definedName>
    <definedName name="Sievush100">#REF!</definedName>
    <definedName name="Sievush101" localSheetId="0">'Depreciation calc'!#REF!</definedName>
    <definedName name="Sievush101">#REF!</definedName>
    <definedName name="Sievush103" localSheetId="0">'Depreciation calc'!#REF!</definedName>
    <definedName name="Sievush103">#REF!</definedName>
    <definedName name="Sievush104" localSheetId="0">'Depreciation calc'!#REF!</definedName>
    <definedName name="Sievush104">#REF!</definedName>
    <definedName name="Sievush105" localSheetId="0">'Depreciation calc'!#REF!</definedName>
    <definedName name="Sievush105">#REF!</definedName>
    <definedName name="Sievush106" localSheetId="0">'Depreciation calc'!#REF!</definedName>
    <definedName name="Sievush106">#REF!</definedName>
    <definedName name="Sievush107" localSheetId="0">'Depreciation calc'!#REF!</definedName>
    <definedName name="Sievush107">#REF!</definedName>
    <definedName name="Sievush108" localSheetId="0">'Depreciation calc'!#REF!</definedName>
    <definedName name="Sievush108">#REF!</definedName>
    <definedName name="Sievush109" localSheetId="0">'Depreciation calc'!#REF!</definedName>
    <definedName name="Sievush109">#REF!</definedName>
    <definedName name="Sievush11" localSheetId="0">'Depreciation calc'!#REF!</definedName>
    <definedName name="Sievush11">#REF!</definedName>
    <definedName name="Sievush110" localSheetId="0">'Depreciation calc'!#REF!</definedName>
    <definedName name="Sievush110">#REF!</definedName>
    <definedName name="Sievush111" localSheetId="0">'Depreciation calc'!#REF!</definedName>
    <definedName name="Sievush111">#REF!</definedName>
    <definedName name="Sievush112" localSheetId="0">'Depreciation calc'!#REF!</definedName>
    <definedName name="Sievush112">#REF!</definedName>
    <definedName name="Sievush113" localSheetId="0">'Depreciation calc'!#REF!</definedName>
    <definedName name="Sievush113">#REF!</definedName>
    <definedName name="Sievush114" localSheetId="0">'Depreciation calc'!#REF!</definedName>
    <definedName name="Sievush114">#REF!</definedName>
    <definedName name="Sievush115" localSheetId="0">'Depreciation calc'!#REF!</definedName>
    <definedName name="Sievush115">#REF!</definedName>
    <definedName name="Sievush117" localSheetId="0">'Depreciation calc'!#REF!</definedName>
    <definedName name="Sievush117">#REF!</definedName>
    <definedName name="Sievush118" localSheetId="0">'Depreciation calc'!#REF!</definedName>
    <definedName name="Sievush118">#REF!</definedName>
    <definedName name="Sievush119" localSheetId="0">'Depreciation calc'!#REF!</definedName>
    <definedName name="Sievush119">#REF!</definedName>
    <definedName name="Sievush12" localSheetId="0">'Depreciation calc'!#REF!</definedName>
    <definedName name="Sievush12">#REF!</definedName>
    <definedName name="Sievush13" localSheetId="0">'Depreciation calc'!#REF!</definedName>
    <definedName name="Sievush13">#REF!</definedName>
    <definedName name="Sievush14" localSheetId="0">'Depreciation calc'!#REF!</definedName>
    <definedName name="Sievush14">#REF!</definedName>
    <definedName name="Sievush15" localSheetId="0">'Depreciation calc'!#REF!</definedName>
    <definedName name="Sievush15">#REF!</definedName>
    <definedName name="Sievush16" localSheetId="0">'Depreciation calc'!#REF!</definedName>
    <definedName name="Sievush16">#REF!</definedName>
    <definedName name="Sievush17" localSheetId="0">'Depreciation calc'!#REF!</definedName>
    <definedName name="Sievush17">#REF!</definedName>
    <definedName name="Sievush18" localSheetId="0">'Depreciation calc'!#REF!</definedName>
    <definedName name="Sievush18">#REF!</definedName>
    <definedName name="Sievush19" localSheetId="0">'Depreciation calc'!#REF!</definedName>
    <definedName name="Sievush19">#REF!</definedName>
    <definedName name="sievush2" localSheetId="0">'Depreciation calc'!#REF!</definedName>
    <definedName name="sievush2">#REF!</definedName>
    <definedName name="Sievush20" localSheetId="0">'Depreciation calc'!#REF!</definedName>
    <definedName name="Sievush20">#REF!</definedName>
    <definedName name="Sievush200" localSheetId="0">'Depreciation calc'!#REF!</definedName>
    <definedName name="Sievush200">#REF!</definedName>
    <definedName name="Sievush21" localSheetId="0">'Depreciation calc'!#REF!</definedName>
    <definedName name="Sievush21">#REF!</definedName>
    <definedName name="Sievush22" localSheetId="0">'Depreciation calc'!#REF!</definedName>
    <definedName name="Sievush22">#REF!</definedName>
    <definedName name="Sievush23" localSheetId="0">'Depreciation calc'!#REF!</definedName>
    <definedName name="Sievush23">#REF!</definedName>
    <definedName name="Sievush24" localSheetId="0">'Depreciation calc'!#REF!</definedName>
    <definedName name="Sievush24">#REF!</definedName>
    <definedName name="Sievush25" localSheetId="0">'Depreciation calc'!#REF!</definedName>
    <definedName name="Sievush25">#REF!</definedName>
    <definedName name="Sievush26" localSheetId="0">'Depreciation calc'!#REF!</definedName>
    <definedName name="Sievush26">#REF!</definedName>
    <definedName name="Sievush27" localSheetId="0">'Depreciation calc'!#REF!</definedName>
    <definedName name="Sievush27">#REF!</definedName>
    <definedName name="Sievush28" localSheetId="0">'Depreciation calc'!#REF!</definedName>
    <definedName name="Sievush28">#REF!</definedName>
    <definedName name="Sievush29" localSheetId="0">'Depreciation calc'!#REF!</definedName>
    <definedName name="Sievush29">#REF!</definedName>
    <definedName name="Sievush3" localSheetId="0">'Depreciation calc'!#REF!</definedName>
    <definedName name="Sievush3">#REF!</definedName>
    <definedName name="Sievush30" localSheetId="0">'Depreciation calc'!#REF!</definedName>
    <definedName name="Sievush30">#REF!</definedName>
    <definedName name="Sievush31" localSheetId="0">'Depreciation calc'!#REF!</definedName>
    <definedName name="Sievush31">#REF!</definedName>
    <definedName name="Sievush32" localSheetId="0">'Depreciation calc'!#REF!</definedName>
    <definedName name="Sievush32">#REF!</definedName>
    <definedName name="sievush33" localSheetId="0">'Depreciation calc'!#REF!</definedName>
    <definedName name="sievush33">#REF!</definedName>
    <definedName name="Sievush34" localSheetId="0">'Depreciation calc'!#REF!</definedName>
    <definedName name="Sievush34">#REF!</definedName>
    <definedName name="Sievush35" localSheetId="0">'Depreciation calc'!#REF!</definedName>
    <definedName name="Sievush35">#REF!</definedName>
    <definedName name="Sievush36" localSheetId="0">'Depreciation calc'!#REF!</definedName>
    <definedName name="Sievush36">#REF!</definedName>
    <definedName name="Sievush37" localSheetId="0">'Depreciation calc'!#REF!</definedName>
    <definedName name="Sievush37">#REF!</definedName>
    <definedName name="sievush38" localSheetId="0">'Depreciation calc'!#REF!</definedName>
    <definedName name="sievush38">#REF!</definedName>
    <definedName name="Sievush39" localSheetId="0">'Depreciation calc'!#REF!</definedName>
    <definedName name="Sievush39">#REF!</definedName>
    <definedName name="Sievush4" localSheetId="0">'Depreciation calc'!#REF!</definedName>
    <definedName name="Sievush4">#REF!</definedName>
    <definedName name="Sievush40" localSheetId="0">'Depreciation calc'!#REF!</definedName>
    <definedName name="Sievush40">#REF!</definedName>
    <definedName name="Sievush41" localSheetId="0">'Depreciation calc'!#REF!</definedName>
    <definedName name="Sievush41">#REF!</definedName>
    <definedName name="Sievush42" localSheetId="0">'Depreciation calc'!#REF!</definedName>
    <definedName name="Sievush42">#REF!</definedName>
    <definedName name="Sievush43" localSheetId="0">'Depreciation calc'!#REF!</definedName>
    <definedName name="Sievush43">#REF!</definedName>
    <definedName name="Sievush44" localSheetId="0">'Depreciation calc'!#REF!</definedName>
    <definedName name="Sievush44">#REF!</definedName>
    <definedName name="Sievush45" localSheetId="0">'Depreciation calc'!#REF!</definedName>
    <definedName name="Sievush45">#REF!</definedName>
    <definedName name="Sievush46" localSheetId="0">'Depreciation calc'!#REF!</definedName>
    <definedName name="Sievush46">#REF!</definedName>
    <definedName name="Sievush47" localSheetId="0">'Depreciation calc'!#REF!</definedName>
    <definedName name="Sievush47">#REF!</definedName>
    <definedName name="Sievush48" localSheetId="0">'Depreciation calc'!#REF!</definedName>
    <definedName name="Sievush48">#REF!</definedName>
    <definedName name="Sievush49" localSheetId="0">'Depreciation calc'!#REF!</definedName>
    <definedName name="Sievush49">#REF!</definedName>
    <definedName name="Sievush5" localSheetId="0">'Depreciation calc'!#REF!</definedName>
    <definedName name="Sievush5">#REF!</definedName>
    <definedName name="Sievush50" localSheetId="0">'Depreciation calc'!#REF!</definedName>
    <definedName name="Sievush50">#REF!</definedName>
    <definedName name="Sievush51" localSheetId="0">'Depreciation calc'!#REF!</definedName>
    <definedName name="Sievush51">#REF!</definedName>
    <definedName name="Sievush52" localSheetId="0">'Depreciation calc'!#REF!</definedName>
    <definedName name="Sievush52">#REF!</definedName>
    <definedName name="Sievush53" localSheetId="0">'Depreciation calc'!#REF!</definedName>
    <definedName name="Sievush53">#REF!</definedName>
    <definedName name="Sievush54" localSheetId="0">'Depreciation calc'!#REF!</definedName>
    <definedName name="Sievush54">#REF!</definedName>
    <definedName name="Sievush55" localSheetId="0">'Depreciation calc'!#REF!</definedName>
    <definedName name="Sievush55">#REF!</definedName>
    <definedName name="Sievush56" localSheetId="0">'Depreciation calc'!#REF!</definedName>
    <definedName name="Sievush56">#REF!</definedName>
    <definedName name="Sievush57" localSheetId="0">'Depreciation calc'!#REF!</definedName>
    <definedName name="Sievush57">#REF!</definedName>
    <definedName name="Sievush58" localSheetId="0">'Depreciation calc'!#REF!</definedName>
    <definedName name="Sievush58">#REF!</definedName>
    <definedName name="Sievush59" localSheetId="0">'Depreciation calc'!#REF!</definedName>
    <definedName name="Sievush59">#REF!</definedName>
    <definedName name="Sievush6" localSheetId="0">'Depreciation calc'!#REF!</definedName>
    <definedName name="Sievush6">#REF!</definedName>
    <definedName name="Sievush60" localSheetId="0">'Depreciation calc'!#REF!</definedName>
    <definedName name="Sievush60">#REF!</definedName>
    <definedName name="Sievush61" localSheetId="0">'Depreciation calc'!#REF!</definedName>
    <definedName name="Sievush61">#REF!</definedName>
    <definedName name="Sievush62" localSheetId="0">'Depreciation calc'!#REF!</definedName>
    <definedName name="Sievush62">#REF!</definedName>
    <definedName name="Sievush63" localSheetId="0">'Depreciation calc'!#REF!</definedName>
    <definedName name="Sievush63">#REF!</definedName>
    <definedName name="Sievush64" localSheetId="0">'Depreciation calc'!#REF!</definedName>
    <definedName name="Sievush64">#REF!</definedName>
    <definedName name="Sievush65" localSheetId="0">'Depreciation calc'!#REF!</definedName>
    <definedName name="Sievush65">#REF!</definedName>
    <definedName name="Sievush66" localSheetId="0">'Depreciation calc'!#REF!</definedName>
    <definedName name="Sievush66">#REF!</definedName>
    <definedName name="Sievush67" localSheetId="0">'Depreciation calc'!#REF!</definedName>
    <definedName name="Sievush67">#REF!</definedName>
    <definedName name="Sievush68" localSheetId="0">'Depreciation calc'!#REF!</definedName>
    <definedName name="Sievush68">#REF!</definedName>
    <definedName name="Sievush69" localSheetId="0">'Depreciation calc'!#REF!</definedName>
    <definedName name="Sievush69">#REF!</definedName>
    <definedName name="Sievush7" localSheetId="0">'Depreciation calc'!#REF!</definedName>
    <definedName name="Sievush7">#REF!</definedName>
    <definedName name="Sievush70" localSheetId="0">'Depreciation calc'!#REF!</definedName>
    <definedName name="Sievush70">#REF!</definedName>
    <definedName name="Sievush71" localSheetId="0">'Depreciation calc'!#REF!</definedName>
    <definedName name="Sievush71">#REF!</definedName>
    <definedName name="Sievush72" localSheetId="0">'Depreciation calc'!#REF!</definedName>
    <definedName name="Sievush72">#REF!</definedName>
    <definedName name="Sievush73" localSheetId="0">'Depreciation calc'!#REF!</definedName>
    <definedName name="Sievush73">#REF!</definedName>
    <definedName name="Sievush74" localSheetId="0">'Depreciation calc'!#REF!</definedName>
    <definedName name="Sievush74">#REF!</definedName>
    <definedName name="Sievush75" localSheetId="0">'Depreciation calc'!#REF!</definedName>
    <definedName name="Sievush75">#REF!</definedName>
    <definedName name="Sievush76" localSheetId="0">'Depreciation calc'!#REF!</definedName>
    <definedName name="Sievush76">#REF!</definedName>
    <definedName name="Sievush77" localSheetId="0">'Depreciation calc'!#REF!</definedName>
    <definedName name="Sievush77">#REF!</definedName>
    <definedName name="Sievush78" localSheetId="0">'Depreciation calc'!#REF!</definedName>
    <definedName name="Sievush78">#REF!</definedName>
    <definedName name="Sievush79" localSheetId="0">'Depreciation calc'!#REF!</definedName>
    <definedName name="Sievush79">#REF!</definedName>
    <definedName name="Sievush8" localSheetId="0">'Depreciation calc'!#REF!</definedName>
    <definedName name="Sievush8">#REF!</definedName>
    <definedName name="Sievush80" localSheetId="0">'Depreciation calc'!#REF!</definedName>
    <definedName name="Sievush80">#REF!</definedName>
    <definedName name="Sievush81" localSheetId="0">'Depreciation calc'!#REF!</definedName>
    <definedName name="Sievush81">#REF!</definedName>
    <definedName name="Sievush82" localSheetId="0">'Depreciation calc'!#REF!</definedName>
    <definedName name="Sievush82">#REF!</definedName>
    <definedName name="Sievush83" localSheetId="0">'Depreciation calc'!#REF!</definedName>
    <definedName name="Sievush83">#REF!</definedName>
    <definedName name="Sievush84" localSheetId="0">'Depreciation calc'!#REF!</definedName>
    <definedName name="Sievush84">#REF!</definedName>
    <definedName name="Sievush85" localSheetId="0">'Depreciation calc'!#REF!</definedName>
    <definedName name="Sievush85">#REF!</definedName>
    <definedName name="Sievush86" localSheetId="0">'Depreciation calc'!#REF!</definedName>
    <definedName name="Sievush86">#REF!</definedName>
    <definedName name="Sievush87" localSheetId="0">'Depreciation calc'!#REF!</definedName>
    <definedName name="Sievush87">#REF!</definedName>
    <definedName name="Sievush88" localSheetId="0">'Depreciation calc'!#REF!</definedName>
    <definedName name="Sievush88">#REF!</definedName>
    <definedName name="Sievush89" localSheetId="0">'Depreciation calc'!#REF!</definedName>
    <definedName name="Sievush89">#REF!</definedName>
    <definedName name="Sievush9" localSheetId="0">'Depreciation calc'!#REF!</definedName>
    <definedName name="Sievush9">#REF!</definedName>
    <definedName name="Sievush91" localSheetId="0">'Depreciation calc'!#REF!</definedName>
    <definedName name="Sievush91">#REF!</definedName>
    <definedName name="Sievush92" localSheetId="0">'Depreciation calc'!#REF!</definedName>
    <definedName name="Sievush92">#REF!</definedName>
    <definedName name="Sievush93" localSheetId="0">'Depreciation calc'!#REF!</definedName>
    <definedName name="Sievush93">#REF!</definedName>
    <definedName name="Sievush94" localSheetId="0">'Depreciation calc'!#REF!</definedName>
    <definedName name="Sievush94">#REF!</definedName>
    <definedName name="Sievush95" localSheetId="0">'Depreciation calc'!#REF!</definedName>
    <definedName name="Sievush95">#REF!</definedName>
    <definedName name="Sievush96" localSheetId="0">'Depreciation calc'!#REF!</definedName>
    <definedName name="Sievush96">#REF!</definedName>
    <definedName name="Sievush97" localSheetId="0">'Depreciation calc'!#REF!</definedName>
    <definedName name="Sievush97">#REF!</definedName>
    <definedName name="Sievush98" localSheetId="0">'Depreciation calc'!#REF!</definedName>
    <definedName name="Sievush98">#REF!</definedName>
    <definedName name="Sievush99" localSheetId="0">'Depreciation calc'!#REF!</definedName>
    <definedName name="Sievush99">#REF!</definedName>
    <definedName name="VS">#REF!</definedName>
    <definedName name="Сиевуш" localSheetId="0">'Depreciation calc'!#REF!</definedName>
    <definedName name="Сиевуш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3" i="12" l="1"/>
  <c r="N12" i="12" l="1"/>
  <c r="P191" i="12"/>
  <c r="N177" i="12"/>
  <c r="N138" i="12"/>
  <c r="N179" i="12"/>
  <c r="P41" i="12" l="1"/>
  <c r="N41" i="12"/>
  <c r="AD41" i="12" l="1"/>
  <c r="AE41" i="12" s="1"/>
  <c r="P15" i="12"/>
  <c r="N15" i="12"/>
  <c r="P26" i="12"/>
  <c r="N26" i="12"/>
  <c r="P25" i="12"/>
  <c r="N25" i="12"/>
  <c r="P24" i="12"/>
  <c r="N24" i="12"/>
  <c r="P23" i="12"/>
  <c r="N23" i="12"/>
  <c r="P22" i="12"/>
  <c r="N22" i="12"/>
  <c r="P21" i="12"/>
  <c r="N21" i="12"/>
  <c r="P20" i="12"/>
  <c r="N20" i="12"/>
  <c r="P19" i="12"/>
  <c r="N19" i="12"/>
  <c r="P18" i="12"/>
  <c r="N18" i="12"/>
  <c r="P17" i="12"/>
  <c r="N17" i="12"/>
  <c r="P16" i="12"/>
  <c r="N16" i="12"/>
  <c r="AD21" i="12" l="1"/>
  <c r="AE21" i="12" s="1"/>
  <c r="AD15" i="12"/>
  <c r="AE15" i="12" s="1"/>
  <c r="AD20" i="12"/>
  <c r="AE20" i="12" s="1"/>
  <c r="AD26" i="12"/>
  <c r="AE26" i="12" s="1"/>
  <c r="AD16" i="12"/>
  <c r="AE16" i="12" s="1"/>
  <c r="AD22" i="12"/>
  <c r="AE22" i="12" s="1"/>
  <c r="AD17" i="12"/>
  <c r="AE17" i="12" s="1"/>
  <c r="AD23" i="12"/>
  <c r="AE23" i="12" s="1"/>
  <c r="AD18" i="12"/>
  <c r="AE18" i="12" s="1"/>
  <c r="AD24" i="12"/>
  <c r="AE24" i="12" s="1"/>
  <c r="AD19" i="12"/>
  <c r="AE19" i="12" s="1"/>
  <c r="AD25" i="12"/>
  <c r="AE25" i="12" s="1"/>
  <c r="P202" i="12"/>
  <c r="N202" i="12"/>
  <c r="P200" i="12"/>
  <c r="N200" i="12"/>
  <c r="P199" i="12"/>
  <c r="N199" i="12"/>
  <c r="P198" i="12"/>
  <c r="N198" i="12"/>
  <c r="P197" i="12"/>
  <c r="N197" i="12"/>
  <c r="P196" i="12"/>
  <c r="N196" i="12"/>
  <c r="P195" i="12"/>
  <c r="N195" i="12"/>
  <c r="P194" i="12"/>
  <c r="N194" i="12"/>
  <c r="N193" i="12"/>
  <c r="P193" i="12"/>
  <c r="N201" i="12"/>
  <c r="P201" i="12"/>
  <c r="P189" i="12"/>
  <c r="N189" i="12"/>
  <c r="P188" i="12"/>
  <c r="N188" i="12"/>
  <c r="AD193" i="12" l="1"/>
  <c r="AE193" i="12" s="1"/>
  <c r="AD189" i="12"/>
  <c r="AE189" i="12" s="1"/>
  <c r="AD197" i="12"/>
  <c r="AE197" i="12" s="1"/>
  <c r="AD198" i="12"/>
  <c r="AE198" i="12" s="1"/>
  <c r="AD195" i="12"/>
  <c r="AE195" i="12" s="1"/>
  <c r="AD200" i="12"/>
  <c r="AE200" i="12" s="1"/>
  <c r="AD202" i="12"/>
  <c r="AE202" i="12" s="1"/>
  <c r="AD196" i="12"/>
  <c r="AE196" i="12" s="1"/>
  <c r="AD194" i="12"/>
  <c r="AE194" i="12" s="1"/>
  <c r="AD188" i="12"/>
  <c r="AE188" i="12" s="1"/>
  <c r="AD199" i="12"/>
  <c r="AE199" i="12" s="1"/>
  <c r="AD201" i="12"/>
  <c r="AE201" i="12" s="1"/>
  <c r="P183" i="12"/>
  <c r="N183" i="12"/>
  <c r="P182" i="12"/>
  <c r="N182" i="12"/>
  <c r="P181" i="12"/>
  <c r="N181" i="12"/>
  <c r="P180" i="12"/>
  <c r="N180" i="12"/>
  <c r="N184" i="12"/>
  <c r="P179" i="12"/>
  <c r="AD179" i="12" s="1"/>
  <c r="AE179" i="12" s="1"/>
  <c r="P184" i="12"/>
  <c r="N185" i="12"/>
  <c r="N186" i="12"/>
  <c r="N187" i="12"/>
  <c r="N190" i="12"/>
  <c r="P185" i="12"/>
  <c r="P186" i="12"/>
  <c r="P187" i="12"/>
  <c r="P190" i="12"/>
  <c r="N176" i="12"/>
  <c r="P176" i="12"/>
  <c r="P177" i="12"/>
  <c r="AD177" i="12" s="1"/>
  <c r="AE177" i="12" s="1"/>
  <c r="N178" i="12"/>
  <c r="P178" i="12"/>
  <c r="N191" i="12"/>
  <c r="AD191" i="12" s="1"/>
  <c r="AE191" i="12" s="1"/>
  <c r="N192" i="12"/>
  <c r="P192" i="12"/>
  <c r="N174" i="12"/>
  <c r="P174" i="12"/>
  <c r="N175" i="12"/>
  <c r="P175" i="12"/>
  <c r="AD178" i="12" l="1"/>
  <c r="AE178" i="12" s="1"/>
  <c r="AD175" i="12"/>
  <c r="AE175" i="12" s="1"/>
  <c r="AD176" i="12"/>
  <c r="AE176" i="12" s="1"/>
  <c r="AD192" i="12"/>
  <c r="AE192" i="12" s="1"/>
  <c r="AD185" i="12"/>
  <c r="AE185" i="12" s="1"/>
  <c r="AD183" i="12"/>
  <c r="AE183" i="12" s="1"/>
  <c r="AD190" i="12"/>
  <c r="AE190" i="12" s="1"/>
  <c r="AD180" i="12"/>
  <c r="AE180" i="12" s="1"/>
  <c r="AD187" i="12"/>
  <c r="AE187" i="12" s="1"/>
  <c r="AD174" i="12"/>
  <c r="AE174" i="12" s="1"/>
  <c r="AD186" i="12"/>
  <c r="AE186" i="12" s="1"/>
  <c r="AD181" i="12"/>
  <c r="AE181" i="12" s="1"/>
  <c r="AD182" i="12"/>
  <c r="AE182" i="12" s="1"/>
  <c r="AD184" i="12"/>
  <c r="AE184" i="12" s="1"/>
  <c r="N159" i="12"/>
  <c r="P159" i="12"/>
  <c r="N163" i="12"/>
  <c r="P163" i="12"/>
  <c r="N164" i="12"/>
  <c r="P164" i="12"/>
  <c r="N156" i="12"/>
  <c r="N157" i="12"/>
  <c r="N158" i="12"/>
  <c r="N160" i="12"/>
  <c r="N161" i="12"/>
  <c r="N162" i="12"/>
  <c r="N165" i="12"/>
  <c r="N166" i="12"/>
  <c r="P156" i="12"/>
  <c r="P157" i="12"/>
  <c r="P158" i="12"/>
  <c r="P160" i="12"/>
  <c r="P161" i="12"/>
  <c r="P162" i="12"/>
  <c r="P165" i="12"/>
  <c r="P166" i="12"/>
  <c r="N167" i="12"/>
  <c r="N168" i="12"/>
  <c r="N169" i="12"/>
  <c r="N170" i="12"/>
  <c r="P167" i="12"/>
  <c r="P168" i="12"/>
  <c r="P169" i="12"/>
  <c r="P170" i="12"/>
  <c r="N171" i="12"/>
  <c r="N172" i="12"/>
  <c r="P171" i="12"/>
  <c r="P172" i="12"/>
  <c r="N173" i="12"/>
  <c r="P173" i="12"/>
  <c r="P9" i="12"/>
  <c r="AD170" i="12" l="1"/>
  <c r="AE170" i="12" s="1"/>
  <c r="AD169" i="12"/>
  <c r="AE169" i="12" s="1"/>
  <c r="AD163" i="12"/>
  <c r="AE163" i="12" s="1"/>
  <c r="AD168" i="12"/>
  <c r="AE168" i="12" s="1"/>
  <c r="AD164" i="12"/>
  <c r="AE164" i="12" s="1"/>
  <c r="AD167" i="12"/>
  <c r="AE167" i="12" s="1"/>
  <c r="AD160" i="12"/>
  <c r="AE160" i="12" s="1"/>
  <c r="AD173" i="12"/>
  <c r="AE173" i="12" s="1"/>
  <c r="AD158" i="12"/>
  <c r="AE158" i="12" s="1"/>
  <c r="AD159" i="12"/>
  <c r="AE159" i="12" s="1"/>
  <c r="AD171" i="12"/>
  <c r="AE171" i="12" s="1"/>
  <c r="AD157" i="12"/>
  <c r="AE157" i="12" s="1"/>
  <c r="AD156" i="12"/>
  <c r="AE156" i="12" s="1"/>
  <c r="AD172" i="12"/>
  <c r="AE172" i="12" s="1"/>
  <c r="AD166" i="12"/>
  <c r="AE166" i="12" s="1"/>
  <c r="AD162" i="12"/>
  <c r="AE162" i="12" s="1"/>
  <c r="AD165" i="12"/>
  <c r="AE165" i="12" s="1"/>
  <c r="AD161" i="12"/>
  <c r="AE161" i="12" s="1"/>
  <c r="G203" i="12"/>
  <c r="N143" i="12" l="1"/>
  <c r="P143" i="12"/>
  <c r="N144" i="12"/>
  <c r="P144" i="12"/>
  <c r="N146" i="12"/>
  <c r="P146" i="12"/>
  <c r="N147" i="12"/>
  <c r="P147" i="12"/>
  <c r="N148" i="12"/>
  <c r="P148" i="12"/>
  <c r="AD148" i="12" s="1"/>
  <c r="N150" i="12"/>
  <c r="P150" i="12"/>
  <c r="P140" i="12"/>
  <c r="N140" i="12"/>
  <c r="P137" i="12"/>
  <c r="N137" i="12"/>
  <c r="P135" i="12"/>
  <c r="N135" i="12"/>
  <c r="P133" i="12"/>
  <c r="N133" i="12"/>
  <c r="AD150" i="12" l="1"/>
  <c r="AE150" i="12" s="1"/>
  <c r="AD146" i="12"/>
  <c r="AE146" i="12" s="1"/>
  <c r="AD144" i="12"/>
  <c r="AE144" i="12" s="1"/>
  <c r="AD143" i="12"/>
  <c r="AE143" i="12" s="1"/>
  <c r="AD147" i="12"/>
  <c r="AE147" i="12" s="1"/>
  <c r="AE148" i="12"/>
  <c r="AD133" i="12"/>
  <c r="AE133" i="12" s="1"/>
  <c r="AD135" i="12"/>
  <c r="AE135" i="12" s="1"/>
  <c r="AD137" i="12"/>
  <c r="AE137" i="12" s="1"/>
  <c r="AD140" i="12"/>
  <c r="AE140" i="12" s="1"/>
  <c r="P127" i="12"/>
  <c r="N127" i="12"/>
  <c r="P126" i="12"/>
  <c r="N126" i="12"/>
  <c r="P124" i="12"/>
  <c r="N124" i="12"/>
  <c r="P123" i="12"/>
  <c r="N123" i="12"/>
  <c r="P122" i="12"/>
  <c r="N122" i="12"/>
  <c r="P121" i="12"/>
  <c r="N121" i="12"/>
  <c r="P119" i="12"/>
  <c r="N119" i="12"/>
  <c r="N141" i="12"/>
  <c r="P141" i="12"/>
  <c r="N145" i="12"/>
  <c r="P145" i="12"/>
  <c r="N149" i="12"/>
  <c r="P149" i="12"/>
  <c r="N151" i="12"/>
  <c r="P151" i="12"/>
  <c r="N152" i="12"/>
  <c r="P152" i="12"/>
  <c r="N153" i="12"/>
  <c r="P153" i="12"/>
  <c r="AD151" i="12" l="1"/>
  <c r="AE151" i="12" s="1"/>
  <c r="AD152" i="12"/>
  <c r="AE152" i="12" s="1"/>
  <c r="AD141" i="12"/>
  <c r="AE141" i="12" s="1"/>
  <c r="AD126" i="12"/>
  <c r="AE126" i="12" s="1"/>
  <c r="AD119" i="12"/>
  <c r="AE119" i="12" s="1"/>
  <c r="AD149" i="12"/>
  <c r="AE149" i="12" s="1"/>
  <c r="AD145" i="12"/>
  <c r="AE145" i="12" s="1"/>
  <c r="AD124" i="12"/>
  <c r="AE124" i="12" s="1"/>
  <c r="AD121" i="12"/>
  <c r="AE121" i="12" s="1"/>
  <c r="AD122" i="12"/>
  <c r="AE122" i="12" s="1"/>
  <c r="AD123" i="12"/>
  <c r="AE123" i="12" s="1"/>
  <c r="AD153" i="12"/>
  <c r="AE153" i="12" s="1"/>
  <c r="AD127" i="12"/>
  <c r="AE127" i="12" s="1"/>
  <c r="P116" i="12"/>
  <c r="N116" i="12"/>
  <c r="AD116" i="12" l="1"/>
  <c r="AE116" i="12" s="1"/>
  <c r="P103" i="12"/>
  <c r="N103" i="12"/>
  <c r="P102" i="12"/>
  <c r="N102" i="12"/>
  <c r="AD102" i="12" l="1"/>
  <c r="AE102" i="12" s="1"/>
  <c r="AD103" i="12"/>
  <c r="AE103" i="12" s="1"/>
  <c r="P92" i="12"/>
  <c r="N92" i="12"/>
  <c r="P91" i="12"/>
  <c r="N91" i="12"/>
  <c r="P90" i="12"/>
  <c r="N90" i="12"/>
  <c r="P89" i="12"/>
  <c r="N89" i="12"/>
  <c r="P88" i="12"/>
  <c r="N88" i="12"/>
  <c r="P87" i="12"/>
  <c r="N87" i="12"/>
  <c r="P86" i="12"/>
  <c r="N86" i="12"/>
  <c r="P85" i="12"/>
  <c r="N85" i="12"/>
  <c r="P84" i="12"/>
  <c r="N84" i="12"/>
  <c r="P83" i="12"/>
  <c r="N83" i="12"/>
  <c r="P82" i="12"/>
  <c r="N82" i="12"/>
  <c r="P81" i="12"/>
  <c r="N81" i="12"/>
  <c r="P80" i="12"/>
  <c r="N80" i="12"/>
  <c r="P79" i="12"/>
  <c r="N79" i="12"/>
  <c r="P78" i="12"/>
  <c r="N78" i="12"/>
  <c r="P77" i="12"/>
  <c r="N77" i="12"/>
  <c r="P76" i="12"/>
  <c r="N76" i="12"/>
  <c r="P75" i="12"/>
  <c r="N75" i="12"/>
  <c r="AD88" i="12" l="1"/>
  <c r="AE88" i="12" s="1"/>
  <c r="AD76" i="12"/>
  <c r="AE76" i="12" s="1"/>
  <c r="AD82" i="12"/>
  <c r="AE82" i="12" s="1"/>
  <c r="AD77" i="12"/>
  <c r="AE77" i="12" s="1"/>
  <c r="AD78" i="12"/>
  <c r="AE78" i="12" s="1"/>
  <c r="AD91" i="12"/>
  <c r="AE91" i="12" s="1"/>
  <c r="AD80" i="12"/>
  <c r="AE80" i="12" s="1"/>
  <c r="AD89" i="12"/>
  <c r="AE89" i="12" s="1"/>
  <c r="AD90" i="12"/>
  <c r="AE90" i="12" s="1"/>
  <c r="AD85" i="12"/>
  <c r="AE85" i="12" s="1"/>
  <c r="AD86" i="12"/>
  <c r="AE86" i="12" s="1"/>
  <c r="AD81" i="12"/>
  <c r="AE81" i="12" s="1"/>
  <c r="AD87" i="12"/>
  <c r="AE87" i="12" s="1"/>
  <c r="AD83" i="12"/>
  <c r="AE83" i="12" s="1"/>
  <c r="AD84" i="12"/>
  <c r="AE84" i="12" s="1"/>
  <c r="AD79" i="12"/>
  <c r="AE79" i="12" s="1"/>
  <c r="AD92" i="12"/>
  <c r="AE92" i="12" s="1"/>
  <c r="AD75" i="12"/>
  <c r="AE75" i="12" s="1"/>
  <c r="P72" i="12"/>
  <c r="N72" i="12"/>
  <c r="P71" i="12"/>
  <c r="N71" i="12"/>
  <c r="P70" i="12"/>
  <c r="N70" i="12"/>
  <c r="P69" i="12"/>
  <c r="N69" i="12"/>
  <c r="P68" i="12"/>
  <c r="N68" i="12"/>
  <c r="P67" i="12"/>
  <c r="N67" i="12"/>
  <c r="P66" i="12"/>
  <c r="N66" i="12"/>
  <c r="P65" i="12"/>
  <c r="N65" i="12"/>
  <c r="P64" i="12"/>
  <c r="N64" i="12"/>
  <c r="P63" i="12"/>
  <c r="N63" i="12"/>
  <c r="P62" i="12"/>
  <c r="N62" i="12"/>
  <c r="P61" i="12"/>
  <c r="N61" i="12"/>
  <c r="P60" i="12"/>
  <c r="N60" i="12"/>
  <c r="P59" i="12"/>
  <c r="N59" i="12"/>
  <c r="P58" i="12"/>
  <c r="N58" i="12"/>
  <c r="P57" i="12"/>
  <c r="N57" i="12"/>
  <c r="P56" i="12"/>
  <c r="N56" i="12"/>
  <c r="N73" i="12"/>
  <c r="P73" i="12"/>
  <c r="N74" i="12"/>
  <c r="P74" i="12"/>
  <c r="P53" i="12"/>
  <c r="N53" i="12"/>
  <c r="P52" i="12"/>
  <c r="N52" i="12"/>
  <c r="P51" i="12"/>
  <c r="N51" i="12"/>
  <c r="P50" i="12"/>
  <c r="N50" i="12"/>
  <c r="P49" i="12"/>
  <c r="N49" i="12"/>
  <c r="P48" i="12"/>
  <c r="N48" i="12"/>
  <c r="P47" i="12"/>
  <c r="N47" i="12"/>
  <c r="P46" i="12"/>
  <c r="N46" i="12"/>
  <c r="P45" i="12"/>
  <c r="N45" i="12"/>
  <c r="P44" i="12"/>
  <c r="N44" i="12"/>
  <c r="P38" i="12"/>
  <c r="N38" i="12"/>
  <c r="P37" i="12"/>
  <c r="N37" i="12"/>
  <c r="P36" i="12"/>
  <c r="N36" i="12"/>
  <c r="P35" i="12"/>
  <c r="N35" i="12"/>
  <c r="P34" i="12"/>
  <c r="N34" i="12"/>
  <c r="P33" i="12"/>
  <c r="N33" i="12"/>
  <c r="P32" i="12"/>
  <c r="N32" i="12"/>
  <c r="P31" i="12"/>
  <c r="N31" i="12"/>
  <c r="P30" i="12"/>
  <c r="N30" i="12"/>
  <c r="P29" i="12"/>
  <c r="N29" i="12"/>
  <c r="P28" i="12"/>
  <c r="N28" i="12"/>
  <c r="N27" i="12"/>
  <c r="P27" i="12"/>
  <c r="AD74" i="12" l="1"/>
  <c r="AE74" i="12" s="1"/>
  <c r="AD73" i="12"/>
  <c r="AE73" i="12" s="1"/>
  <c r="AD27" i="12"/>
  <c r="AE27" i="12" s="1"/>
  <c r="AD65" i="12"/>
  <c r="AE65" i="12" s="1"/>
  <c r="AD30" i="12"/>
  <c r="AE30" i="12" s="1"/>
  <c r="AD59" i="12"/>
  <c r="AE59" i="12" s="1"/>
  <c r="AD36" i="12"/>
  <c r="AE36" i="12" s="1"/>
  <c r="AD47" i="12"/>
  <c r="AE47" i="12" s="1"/>
  <c r="AD53" i="12"/>
  <c r="AE53" i="12" s="1"/>
  <c r="AD71" i="12"/>
  <c r="AE71" i="12" s="1"/>
  <c r="AD28" i="12"/>
  <c r="AE28" i="12" s="1"/>
  <c r="AD34" i="12"/>
  <c r="AE34" i="12" s="1"/>
  <c r="AD45" i="12"/>
  <c r="AE45" i="12" s="1"/>
  <c r="AD51" i="12"/>
  <c r="AE51" i="12" s="1"/>
  <c r="AD57" i="12"/>
  <c r="AE57" i="12" s="1"/>
  <c r="AD63" i="12"/>
  <c r="AE63" i="12" s="1"/>
  <c r="AD69" i="12"/>
  <c r="AE69" i="12" s="1"/>
  <c r="AD68" i="12"/>
  <c r="AE68" i="12" s="1"/>
  <c r="AD29" i="12"/>
  <c r="AE29" i="12" s="1"/>
  <c r="AD35" i="12"/>
  <c r="AE35" i="12" s="1"/>
  <c r="AD46" i="12"/>
  <c r="AE46" i="12" s="1"/>
  <c r="AD52" i="12"/>
  <c r="AE52" i="12" s="1"/>
  <c r="AD58" i="12"/>
  <c r="AE58" i="12" s="1"/>
  <c r="AD64" i="12"/>
  <c r="AE64" i="12" s="1"/>
  <c r="AD70" i="12"/>
  <c r="AE70" i="12" s="1"/>
  <c r="AD72" i="12"/>
  <c r="AE72" i="12" s="1"/>
  <c r="AD32" i="12"/>
  <c r="AE32" i="12" s="1"/>
  <c r="AD67" i="12"/>
  <c r="AE67" i="12" s="1"/>
  <c r="AD31" i="12"/>
  <c r="AE31" i="12" s="1"/>
  <c r="AD60" i="12"/>
  <c r="AE60" i="12" s="1"/>
  <c r="AD61" i="12"/>
  <c r="AE61" i="12" s="1"/>
  <c r="AD33" i="12"/>
  <c r="AE33" i="12" s="1"/>
  <c r="AD37" i="12"/>
  <c r="AE37" i="12" s="1"/>
  <c r="AD49" i="12"/>
  <c r="AE49" i="12" s="1"/>
  <c r="AD50" i="12"/>
  <c r="AE50" i="12" s="1"/>
  <c r="AD62" i="12"/>
  <c r="AE62" i="12" s="1"/>
  <c r="AD48" i="12"/>
  <c r="AE48" i="12" s="1"/>
  <c r="AD66" i="12"/>
  <c r="AE66" i="12" s="1"/>
  <c r="AD38" i="12"/>
  <c r="AE38" i="12" s="1"/>
  <c r="AD44" i="12"/>
  <c r="AE44" i="12" s="1"/>
  <c r="AD56" i="12"/>
  <c r="AE56" i="12" s="1"/>
  <c r="W203" i="12"/>
  <c r="G205" i="12"/>
  <c r="P155" i="12"/>
  <c r="N155" i="12"/>
  <c r="P154" i="12"/>
  <c r="N154" i="12"/>
  <c r="P142" i="12"/>
  <c r="N142" i="12"/>
  <c r="P139" i="12"/>
  <c r="N139" i="12"/>
  <c r="P138" i="12"/>
  <c r="AD138" i="12" s="1"/>
  <c r="AE138" i="12" s="1"/>
  <c r="P136" i="12"/>
  <c r="N136" i="12"/>
  <c r="P134" i="12"/>
  <c r="N134" i="12"/>
  <c r="P132" i="12"/>
  <c r="N132" i="12"/>
  <c r="P131" i="12"/>
  <c r="N131" i="12"/>
  <c r="P130" i="12"/>
  <c r="N130" i="12"/>
  <c r="P129" i="12"/>
  <c r="N129" i="12"/>
  <c r="P128" i="12"/>
  <c r="N128" i="12"/>
  <c r="P125" i="12"/>
  <c r="N125" i="12"/>
  <c r="P120" i="12"/>
  <c r="N120" i="12"/>
  <c r="P118" i="12"/>
  <c r="N118" i="12"/>
  <c r="P117" i="12"/>
  <c r="N117" i="12"/>
  <c r="P115" i="12"/>
  <c r="N115" i="12"/>
  <c r="P114" i="12"/>
  <c r="N114" i="12"/>
  <c r="P113" i="12"/>
  <c r="N113" i="12"/>
  <c r="P112" i="12"/>
  <c r="N112" i="12"/>
  <c r="P111" i="12"/>
  <c r="N111" i="12"/>
  <c r="P110" i="12"/>
  <c r="N110" i="12"/>
  <c r="P109" i="12"/>
  <c r="N109" i="12"/>
  <c r="P108" i="12"/>
  <c r="N108" i="12"/>
  <c r="P107" i="12"/>
  <c r="N107" i="12"/>
  <c r="P106" i="12"/>
  <c r="N106" i="12"/>
  <c r="P105" i="12"/>
  <c r="N105" i="12"/>
  <c r="P104" i="12"/>
  <c r="N104" i="12"/>
  <c r="P101" i="12"/>
  <c r="N101" i="12"/>
  <c r="P100" i="12"/>
  <c r="N100" i="12"/>
  <c r="P99" i="12"/>
  <c r="N99" i="12"/>
  <c r="P98" i="12"/>
  <c r="N98" i="12"/>
  <c r="P97" i="12"/>
  <c r="N97" i="12"/>
  <c r="P96" i="12"/>
  <c r="N96" i="12"/>
  <c r="P95" i="12"/>
  <c r="N95" i="12"/>
  <c r="P94" i="12"/>
  <c r="N94" i="12"/>
  <c r="P93" i="12"/>
  <c r="N93" i="12"/>
  <c r="P55" i="12"/>
  <c r="N55" i="12"/>
  <c r="P54" i="12"/>
  <c r="N54" i="12"/>
  <c r="P43" i="12"/>
  <c r="N43" i="12"/>
  <c r="P42" i="12"/>
  <c r="N42" i="12"/>
  <c r="P40" i="12"/>
  <c r="N40" i="12"/>
  <c r="P39" i="12"/>
  <c r="N39" i="12"/>
  <c r="P14" i="12"/>
  <c r="N14" i="12"/>
  <c r="P13" i="12"/>
  <c r="N13" i="12"/>
  <c r="P12" i="12"/>
  <c r="AD12" i="12" s="1"/>
  <c r="AE12" i="12" s="1"/>
  <c r="P11" i="12"/>
  <c r="N11" i="12"/>
  <c r="P10" i="12"/>
  <c r="N10" i="12"/>
  <c r="N9" i="12"/>
  <c r="AD106" i="12" l="1"/>
  <c r="AE106" i="12" s="1"/>
  <c r="AD142" i="12"/>
  <c r="AE142" i="12" s="1"/>
  <c r="AD14" i="12"/>
  <c r="AE14" i="12" s="1"/>
  <c r="AD155" i="12"/>
  <c r="AE155" i="12" s="1"/>
  <c r="AD98" i="12"/>
  <c r="AE98" i="12" s="1"/>
  <c r="AD55" i="12"/>
  <c r="AE55" i="12" s="1"/>
  <c r="AD107" i="12"/>
  <c r="AE107" i="12" s="1"/>
  <c r="AD113" i="12"/>
  <c r="AE113" i="12" s="1"/>
  <c r="AD125" i="12"/>
  <c r="AE125" i="12" s="1"/>
  <c r="AD134" i="12"/>
  <c r="AE134" i="12" s="1"/>
  <c r="AD99" i="12"/>
  <c r="AE99" i="12" s="1"/>
  <c r="AD94" i="12"/>
  <c r="AE94" i="12" s="1"/>
  <c r="AD136" i="12"/>
  <c r="AE136" i="12" s="1"/>
  <c r="AD115" i="12"/>
  <c r="AE115" i="12" s="1"/>
  <c r="AD139" i="12"/>
  <c r="AE139" i="12" s="1"/>
  <c r="AD40" i="12"/>
  <c r="AE40" i="12" s="1"/>
  <c r="AD128" i="12"/>
  <c r="AE128" i="12" s="1"/>
  <c r="AD109" i="12"/>
  <c r="AE109" i="12" s="1"/>
  <c r="AD110" i="12"/>
  <c r="AE110" i="12" s="1"/>
  <c r="AD117" i="12"/>
  <c r="AE117" i="12" s="1"/>
  <c r="AD130" i="12"/>
  <c r="AE130" i="12" s="1"/>
  <c r="AD9" i="12"/>
  <c r="AD100" i="12"/>
  <c r="AE100" i="12" s="1"/>
  <c r="AD10" i="12"/>
  <c r="AE10" i="12" s="1"/>
  <c r="AD42" i="12"/>
  <c r="AE42" i="12" s="1"/>
  <c r="AD129" i="12"/>
  <c r="AE129" i="12" s="1"/>
  <c r="AD11" i="12"/>
  <c r="AE11" i="12" s="1"/>
  <c r="AD43" i="12"/>
  <c r="AE43" i="12" s="1"/>
  <c r="AD54" i="12"/>
  <c r="AE54" i="12" s="1"/>
  <c r="AD97" i="12"/>
  <c r="AE97" i="12" s="1"/>
  <c r="AD105" i="12"/>
  <c r="AE105" i="12" s="1"/>
  <c r="AD111" i="12"/>
  <c r="AE111" i="12" s="1"/>
  <c r="AD118" i="12"/>
  <c r="AE118" i="12" s="1"/>
  <c r="AD131" i="12"/>
  <c r="AE131" i="12" s="1"/>
  <c r="AD93" i="12"/>
  <c r="AE93" i="12" s="1"/>
  <c r="AD108" i="12"/>
  <c r="AE108" i="12" s="1"/>
  <c r="AD101" i="12"/>
  <c r="AE101" i="12" s="1"/>
  <c r="AD104" i="12"/>
  <c r="AE104" i="12" s="1"/>
  <c r="AD13" i="12"/>
  <c r="AE13" i="12" s="1"/>
  <c r="AD154" i="12"/>
  <c r="AE154" i="12" s="1"/>
  <c r="AD39" i="12"/>
  <c r="AE39" i="12" s="1"/>
  <c r="AD114" i="12"/>
  <c r="AE114" i="12" s="1"/>
  <c r="AD95" i="12"/>
  <c r="AE95" i="12" s="1"/>
  <c r="AD96" i="12"/>
  <c r="AE96" i="12" s="1"/>
  <c r="AD112" i="12"/>
  <c r="AE112" i="12" s="1"/>
  <c r="AD120" i="12"/>
  <c r="AE120" i="12" s="1"/>
  <c r="AD132" i="12"/>
  <c r="AE132" i="12" s="1"/>
  <c r="N203" i="12"/>
  <c r="AE9" i="12" l="1"/>
  <c r="AD203" i="12"/>
  <c r="AE203" i="12" l="1"/>
</calcChain>
</file>

<file path=xl/sharedStrings.xml><?xml version="1.0" encoding="utf-8"?>
<sst xmlns="http://schemas.openxmlformats.org/spreadsheetml/2006/main" count="2403" uniqueCount="630">
  <si>
    <t xml:space="preserve">
List of furniture and equipment for Disposal/Перечень мебели и оборудования на списание</t>
  </si>
  <si>
    <t xml:space="preserve">UNDP Country Office: </t>
  </si>
  <si>
    <t>Kyrgyz Republic</t>
  </si>
  <si>
    <t>Project ID/Номер проекта:</t>
  </si>
  <si>
    <t>01001719</t>
  </si>
  <si>
    <t xml:space="preserve"> </t>
  </si>
  <si>
    <t>Approved by GF Fund Portfolio Manager  , Ms. Corina Maxim on April 18, 2024</t>
  </si>
  <si>
    <t>Approved by UNDP GF Programme Manager, Hedieh Khaneghah Panah</t>
  </si>
  <si>
    <t>Signature</t>
  </si>
  <si>
    <t>Date:</t>
  </si>
  <si>
    <t>№</t>
  </si>
  <si>
    <t>Столбец4</t>
  </si>
  <si>
    <t>Year of purchase/ Год покупки</t>
  </si>
  <si>
    <t xml:space="preserve">Item Description / Описание </t>
  </si>
  <si>
    <t>Item Location / Место нахождение</t>
  </si>
  <si>
    <t>Organisation / Организация</t>
  </si>
  <si>
    <t>Actual quantity / Фактическое к-во</t>
  </si>
  <si>
    <t>Manufacturer / Производитель</t>
  </si>
  <si>
    <t>Serial Number/ Серийный №</t>
  </si>
  <si>
    <t>Tag #</t>
  </si>
  <si>
    <t>Photo</t>
  </si>
  <si>
    <t>UN rate</t>
  </si>
  <si>
    <t>Unit cost per unit US$/ Цена за ед. в долл. США</t>
  </si>
  <si>
    <t>Total amount US$/ общая сумма в долл. США</t>
  </si>
  <si>
    <t>Useful life of the asset as per POPP</t>
  </si>
  <si>
    <t>Monthly depreciation expense acc useful life</t>
  </si>
  <si>
    <t>Method of disposal/ Метод списания</t>
  </si>
  <si>
    <t>Reason for disposal / Причина списания</t>
  </si>
  <si>
    <t>RDP number</t>
  </si>
  <si>
    <t>PO number</t>
  </si>
  <si>
    <t>Date of act</t>
  </si>
  <si>
    <t>Date of SR act</t>
  </si>
  <si>
    <t>Цена коррект</t>
  </si>
  <si>
    <t>цена без НДС</t>
  </si>
  <si>
    <t>SR act</t>
  </si>
  <si>
    <t>Additional costs</t>
  </si>
  <si>
    <t>Столбец1</t>
  </si>
  <si>
    <t>Placed into service date</t>
  </si>
  <si>
    <t>Months as of December 2023</t>
  </si>
  <si>
    <t>Actual depr amount</t>
  </si>
  <si>
    <t>balance as of December 2023</t>
  </si>
  <si>
    <t>Classification</t>
  </si>
  <si>
    <t>C</t>
  </si>
  <si>
    <t>Refrigerator / Холодильник
 Indesit ST145</t>
  </si>
  <si>
    <t>NTP/НЦФ</t>
  </si>
  <si>
    <t>Neman Farm LLC</t>
  </si>
  <si>
    <t>UNDP-GF-000343</t>
  </si>
  <si>
    <t>made</t>
  </si>
  <si>
    <t>Write off / Списание</t>
  </si>
  <si>
    <t>out of service</t>
  </si>
  <si>
    <t>1512/12</t>
  </si>
  <si>
    <t xml:space="preserve">KGZ10-0000006320 </t>
  </si>
  <si>
    <t>no act</t>
  </si>
  <si>
    <t>available</t>
  </si>
  <si>
    <t>Equipment</t>
  </si>
  <si>
    <t>TV set / Телевизор 
Toshiba 24PB2V1  16</t>
  </si>
  <si>
    <t>Miraita Plus LLC</t>
  </si>
  <si>
    <t>n/a</t>
  </si>
  <si>
    <t>UNDP-GF-000469</t>
  </si>
  <si>
    <t>28/13</t>
  </si>
  <si>
    <t xml:space="preserve">KGZ10-0000006214 </t>
  </si>
  <si>
    <t>IT</t>
  </si>
  <si>
    <t>UPS for Audiometer / ИБП для Аудиометра
CS 650VA 230V BK650EI Back -UPS</t>
  </si>
  <si>
    <t>Konfigurator LLC</t>
  </si>
  <si>
    <t>1395/13</t>
  </si>
  <si>
    <t>Non PO</t>
  </si>
  <si>
    <t xml:space="preserve">Personal computer for Audiometer / Персональный компьютер для Аудиометра:
ATX Jump
Monitor 19,5" LG
</t>
  </si>
  <si>
    <t>Techno Smart LLC</t>
  </si>
  <si>
    <t>7745925:РСТВ001</t>
  </si>
  <si>
    <t>UNDP-GF-000306/1
UNDP-GF-000306/2</t>
  </si>
  <si>
    <t>1463/13</t>
  </si>
  <si>
    <t>KGZ10-GF1310-161</t>
  </si>
  <si>
    <t>not applicable</t>
  </si>
  <si>
    <t>Audiometer AD629 with Printer HP deskjet 1000 / Аудиометр AD629 с принтером Printer HP deskjet 1000</t>
  </si>
  <si>
    <t>Fleischhacker GMBH &amp; Co KG</t>
  </si>
  <si>
    <t>UNDP-GF-000310/1
UNDP-GF-000310/2</t>
  </si>
  <si>
    <t>V114788</t>
  </si>
  <si>
    <t>KGZ10-GP401047-1</t>
  </si>
  <si>
    <t>С</t>
  </si>
  <si>
    <t>Voltage stabilizer / Стабилизатор напряжения  TINGLANG TZM 1500VA</t>
  </si>
  <si>
    <t>Krok LTD</t>
  </si>
  <si>
    <t>UNDP-GF-000351</t>
  </si>
  <si>
    <t>1632/12</t>
  </si>
  <si>
    <t>KGZ10-0000006329</t>
  </si>
  <si>
    <t>UNDP-GF-000352</t>
  </si>
  <si>
    <t>DVD Player / DVD Плеер  LGDP827  1</t>
  </si>
  <si>
    <t>UNDP-GF-000326</t>
  </si>
  <si>
    <t>DVD Player / DVD Плеер  LGDP827  2</t>
  </si>
  <si>
    <t>UNDP-GF-000327</t>
  </si>
  <si>
    <t>DVD Player / DVD Плеер  LGDP827  3</t>
  </si>
  <si>
    <t>UNDP-GF-000328</t>
  </si>
  <si>
    <t>DVD Player / DVD Плеер  LGDP827  4</t>
  </si>
  <si>
    <t>UNDP-GF-000329</t>
  </si>
  <si>
    <t>DVD Player / DVD Плеер  LGDP827  5</t>
  </si>
  <si>
    <t>UNDP-GF-000330</t>
  </si>
  <si>
    <t>DVD Player / DVD Плеер  LGDP827  6</t>
  </si>
  <si>
    <t>UNDP-GF-000331</t>
  </si>
  <si>
    <t>DVD Player / DVD Плеер  LGDP827  8</t>
  </si>
  <si>
    <t>UNDP-GF-000332</t>
  </si>
  <si>
    <t>DVD Player / DVD Плеер  LGDP827  9</t>
  </si>
  <si>
    <t>UNDP-GF-000333</t>
  </si>
  <si>
    <t>DVD Player / DVD Плеер  LGDP827  10</t>
  </si>
  <si>
    <t>UNDP-GF-000334</t>
  </si>
  <si>
    <t>DVD Player / DVD Плеер  LGDP827  11</t>
  </si>
  <si>
    <t>UNDP-GF-000335</t>
  </si>
  <si>
    <t>DVD Player / DVD Плеер  LGDP827  12</t>
  </si>
  <si>
    <t>UNDP-GF-000336</t>
  </si>
  <si>
    <t>UPS / ИБП
CS 650 VA, 230V</t>
  </si>
  <si>
    <t>RCPN/РЦПН</t>
  </si>
  <si>
    <t>Advising IT</t>
  </si>
  <si>
    <t>UNDP-GF-004579</t>
  </si>
  <si>
    <t>1353/12</t>
  </si>
  <si>
    <t xml:space="preserve">KGZ10-0000006038 </t>
  </si>
  <si>
    <t>4B1134P40926</t>
  </si>
  <si>
    <t>UNDP-GF-004580</t>
  </si>
  <si>
    <t>4B121507026</t>
  </si>
  <si>
    <t>UNDP-GF-004581</t>
  </si>
  <si>
    <t>UNDP-GF-004582</t>
  </si>
  <si>
    <t>UNDP-GF-004583</t>
  </si>
  <si>
    <t>UNDP-GF-004584</t>
  </si>
  <si>
    <t>UNDP-GF-004585</t>
  </si>
  <si>
    <t>UNDP-GF-004586</t>
  </si>
  <si>
    <t>UNDP-GF-004587</t>
  </si>
  <si>
    <t>UNDP-GF-004588</t>
  </si>
  <si>
    <t>UNDP-GF-004589</t>
  </si>
  <si>
    <t>4B1215P07033</t>
  </si>
  <si>
    <t>UNDP-GF-004608</t>
  </si>
  <si>
    <t>Printer / Принтер 
Laser Jet Pro 400 M401dn</t>
  </si>
  <si>
    <t>Dan office</t>
  </si>
  <si>
    <t>UNDP-GF-004600</t>
  </si>
  <si>
    <t>1277/12</t>
  </si>
  <si>
    <t xml:space="preserve">KGZ10-0000006035 </t>
  </si>
  <si>
    <t>Системный блок Personal computer / Персональный компьютер
Desktop Set HP ProDesk 600 G1 SFF</t>
  </si>
  <si>
    <t>CZC4322XTP</t>
  </si>
  <si>
    <t>UNDP-GF-004628</t>
  </si>
  <si>
    <t>971/14</t>
  </si>
  <si>
    <t>KGZ10-GF1408-065</t>
  </si>
  <si>
    <t xml:space="preserve"> Системный блок Personal computer / Персональный компьютер
Desktop Set HP ProDesk 600 G1 SFF</t>
  </si>
  <si>
    <t>CZC4322XSM</t>
  </si>
  <si>
    <t>UNDP-GF-004640</t>
  </si>
  <si>
    <t>ИБП (источник бесперебойного питания) / APC Smart UPS 750VA Rack / Tower 2 HE</t>
  </si>
  <si>
    <t>SAS1730334226</t>
  </si>
  <si>
    <t>UNDP-GF-004804</t>
  </si>
  <si>
    <t>1477/17</t>
  </si>
  <si>
    <t>GF17077</t>
  </si>
  <si>
    <t>UPS / ИБП
APC Smart UPS 750VA LCD 230 V</t>
  </si>
  <si>
    <t>Planson International Corporation</t>
  </si>
  <si>
    <t>UNDP-GF-004665</t>
  </si>
  <si>
    <t>stolen</t>
  </si>
  <si>
    <t>1492/18</t>
  </si>
  <si>
    <t>KGZ10-GF17078</t>
  </si>
  <si>
    <t>UNDP-GF-004666</t>
  </si>
  <si>
    <t>UNDP-GF-004667</t>
  </si>
  <si>
    <t>F</t>
  </si>
  <si>
    <t>UNDP-GF-004668</t>
  </si>
  <si>
    <t>UNDP-GF-004669</t>
  </si>
  <si>
    <t>UNDP-GF-004670</t>
  </si>
  <si>
    <t>UNDP-GF-004671</t>
  </si>
  <si>
    <t>H</t>
  </si>
  <si>
    <t>UNDP-GF-004672</t>
  </si>
  <si>
    <t>UNDP-GF-004673</t>
  </si>
  <si>
    <t>3S1730X00991</t>
  </si>
  <si>
    <t>UNDP-GF-004674</t>
  </si>
  <si>
    <t>3S1730X00940</t>
  </si>
  <si>
    <t>UNDP-GF-004675</t>
  </si>
  <si>
    <t>ИБП SVC V-1500-F-LCD/UPS SVC V-1500-F-LCD 
SVC, V-1500-F-LCD, Smart, USB, Мощность 1500ВА/900Вт</t>
  </si>
  <si>
    <t>DAOGroup LLC</t>
  </si>
  <si>
    <t xml:space="preserve">2101194150022L   </t>
  </si>
  <si>
    <t xml:space="preserve"> UNDP-GF-01 533</t>
  </si>
  <si>
    <t>498/21</t>
  </si>
  <si>
    <t>GF21044</t>
  </si>
  <si>
    <t>UPS / ИБП
Eaton 850VA/480W Tower UPS</t>
  </si>
  <si>
    <t>UNDP-GF-004691</t>
  </si>
  <si>
    <t>KGZ10-GF17077</t>
  </si>
  <si>
    <t>UNDP-GF-004692</t>
  </si>
  <si>
    <t>UNDP-GF-004693</t>
  </si>
  <si>
    <t>UNDP-GF-004694</t>
  </si>
  <si>
    <t>UNDP-GF-004695</t>
  </si>
  <si>
    <t>UNDP-GF-004696</t>
  </si>
  <si>
    <t>UNDP-GF-004697</t>
  </si>
  <si>
    <t>UNDP-GF-004698</t>
  </si>
  <si>
    <t>UNDP-GF-004699</t>
  </si>
  <si>
    <t>UNDP-GF-004700</t>
  </si>
  <si>
    <t>UNDP-GF-004701</t>
  </si>
  <si>
    <t>UNDP-GF-004702</t>
  </si>
  <si>
    <t>UNDP-GF-004703</t>
  </si>
  <si>
    <t>UNDP-GF-004704</t>
  </si>
  <si>
    <t>UNDP-GF-004705</t>
  </si>
  <si>
    <t>UNDP-GF-004706</t>
  </si>
  <si>
    <t>UNDP-GF-004707</t>
  </si>
  <si>
    <t>Monitor Dell 19'' E1911</t>
  </si>
  <si>
    <t>038Y246418025E</t>
  </si>
  <si>
    <t>UNDP-GF-004601</t>
  </si>
  <si>
    <t>Conditioner / Кондиционер 
SAMSUNG MAX AQ07UGENSER</t>
  </si>
  <si>
    <t>AIDS RC / РЦ СПИД</t>
  </si>
  <si>
    <t>Ultra Techniques LTD</t>
  </si>
  <si>
    <t>ACSUNG0011</t>
  </si>
  <si>
    <t>UNDP-GF-004336</t>
  </si>
  <si>
    <t>47,05</t>
  </si>
  <si>
    <t>964/13</t>
  </si>
  <si>
    <t>KGZ10-GF1308-026</t>
  </si>
  <si>
    <t>P463H33YG8</t>
  </si>
  <si>
    <t>UNDP-GF-004453</t>
  </si>
  <si>
    <t>P463H33ALT</t>
  </si>
  <si>
    <t>UNDP-GF-004454</t>
  </si>
  <si>
    <t>P463H33AVF</t>
  </si>
  <si>
    <t>UNDP-GF-004455</t>
  </si>
  <si>
    <t>P463H33ATC</t>
  </si>
  <si>
    <t>UNDP-GF-004456</t>
  </si>
  <si>
    <t>P463H33ATW</t>
  </si>
  <si>
    <t>UNDP-GF-004457</t>
  </si>
  <si>
    <t>P463H33YG6</t>
  </si>
  <si>
    <t>UNDP-GF-004458</t>
  </si>
  <si>
    <t>P463H33ARY</t>
  </si>
  <si>
    <t>UNDP-GF-004459</t>
  </si>
  <si>
    <t>P463H33YG9</t>
  </si>
  <si>
    <t>UNDP-GF-004460</t>
  </si>
  <si>
    <t>P463H33YHO</t>
  </si>
  <si>
    <t>UNDP-GF-004461</t>
  </si>
  <si>
    <t>P463H33YH5</t>
  </si>
  <si>
    <t>UNDP-GF-004462</t>
  </si>
  <si>
    <t>P463H33ATL</t>
  </si>
  <si>
    <t>UNDP-GF-004465</t>
  </si>
  <si>
    <t>P463H33ARW</t>
  </si>
  <si>
    <t>UNDP-GF-004466</t>
  </si>
  <si>
    <t>P463H33ATD</t>
  </si>
  <si>
    <t>UNDP-GF-004467</t>
  </si>
  <si>
    <t>P463H33AVL</t>
  </si>
  <si>
    <t>UNDP-GF-004468</t>
  </si>
  <si>
    <t>P463H33YA8</t>
  </si>
  <si>
    <t>UNDP-GF-004469</t>
  </si>
  <si>
    <t>P463H33YF9</t>
  </si>
  <si>
    <t>UNDP-GF-004472</t>
  </si>
  <si>
    <t>P463H33ARD</t>
  </si>
  <si>
    <t>UNDP-GF-004473</t>
  </si>
  <si>
    <t>P463H33ATG</t>
  </si>
  <si>
    <t>UNDP-GF-004474</t>
  </si>
  <si>
    <t>P463H33ARK</t>
  </si>
  <si>
    <t>UNDP-GF-004475</t>
  </si>
  <si>
    <t>Personal computer / Персональный компьютер
Desktop Set HP ProDesk 600 G1 SFF
Monitor HP Pro Display P201
UPS Powerware 5115
Keyboard, mouse</t>
  </si>
  <si>
    <t>CZC4322XTQ
CNK42104BZ
GG46</t>
  </si>
  <si>
    <t>UNDP-GF-004306</t>
  </si>
  <si>
    <t>Personal computer / Персональный компьютер
LCD 19" TFT 
View Sonic LED</t>
  </si>
  <si>
    <t>Osh oblast AIDS Center/ООЦПБС</t>
  </si>
  <si>
    <t>Realty Plus LLC</t>
  </si>
  <si>
    <t>OO415395840 / A16728</t>
  </si>
  <si>
    <t>UNDP-GF-004082</t>
  </si>
  <si>
    <t>47,35</t>
  </si>
  <si>
    <t>RDP01</t>
  </si>
  <si>
    <t>Медицинский холодильник YC-986L  в комплекте  с ИБП (UPS)</t>
  </si>
  <si>
    <t>VWR International GmbH</t>
  </si>
  <si>
    <t>холод 170833480
ИБП 171115-0027034</t>
  </si>
  <si>
    <t>UNDP-GF-004108</t>
  </si>
  <si>
    <t>VID#164767</t>
  </si>
  <si>
    <t xml:space="preserve">KGZ10-GP410198-2 </t>
  </si>
  <si>
    <t>Household refrigerator / Бытовой холодильник Indisit-145</t>
  </si>
  <si>
    <t>PF Musaada/ОФ Мусаада</t>
  </si>
  <si>
    <t>Neman Farm LTD</t>
  </si>
  <si>
    <t>UNDP-GF-003009</t>
  </si>
  <si>
    <t xml:space="preserve">Personal computer / Персональный компьютер
Dell Optiplex 790 small form factor desktop
Monitor </t>
  </si>
  <si>
    <t>desktop: GY73F5J</t>
  </si>
  <si>
    <t>UNDP-GF-003011/1 UNDP-GF-003011/2</t>
  </si>
  <si>
    <t>9COO-53219</t>
  </si>
  <si>
    <t>UNDP-GF-003013</t>
  </si>
  <si>
    <t>44,70</t>
  </si>
  <si>
    <t>DVD Player / DVD Плеер  LGDP827</t>
  </si>
  <si>
    <t>208INNGG19551</t>
  </si>
  <si>
    <t>UNDP-GF-003017</t>
  </si>
  <si>
    <t>Washing machine / Стиральная машина 
Samsung WF8590NGW</t>
  </si>
  <si>
    <t>Kambarov PE</t>
  </si>
  <si>
    <t>Y2WOSABC800036V</t>
  </si>
  <si>
    <t>UNDP-GF-003018</t>
  </si>
  <si>
    <t>1543/12</t>
  </si>
  <si>
    <t>Cots with mattress / Раскладушка с матрацем</t>
  </si>
  <si>
    <t>Devazis LLC</t>
  </si>
  <si>
    <t>UNDP-GF-003019</t>
  </si>
  <si>
    <t>395/13</t>
  </si>
  <si>
    <t>KGZ10-0000006480</t>
  </si>
  <si>
    <t>Furniture</t>
  </si>
  <si>
    <t>UNDP-GF-003020</t>
  </si>
  <si>
    <t>UNDP-GF-003021</t>
  </si>
  <si>
    <t>Voltage stabilizer / Стабилизатор напряжения TTN SVC 1000</t>
  </si>
  <si>
    <t>Levchenko PE</t>
  </si>
  <si>
    <t>1609PC-TZ M2K0027</t>
  </si>
  <si>
    <t>UNDP-GF-003022</t>
  </si>
  <si>
    <t>744/14</t>
  </si>
  <si>
    <t xml:space="preserve">Personal computer / Персональный компьютер
Litech-PC (Li310)
Monitor LG 23
UPS Mercury Elite 650 VA </t>
  </si>
  <si>
    <t>Osh oblast TB Center/ООЦБТ</t>
  </si>
  <si>
    <t>Litech LLC</t>
  </si>
  <si>
    <t>monitor: 511NTVS77519
desctop: 201612022
UPS 4316A51829</t>
  </si>
  <si>
    <t xml:space="preserve">UNDP-GF-000079/1
UNDP-GF-000079/2
UNDP-GF-000079/3 </t>
  </si>
  <si>
    <t>49/17</t>
  </si>
  <si>
    <t xml:space="preserve">KGZ10-GF16108 </t>
  </si>
  <si>
    <t>TV set / Телевизор 
Toshiba 24PB2V1  3</t>
  </si>
  <si>
    <t>RRC Jeti Oguz/ РРЦ Жети Огуз</t>
  </si>
  <si>
    <t>C13Z11J03840A1</t>
  </si>
  <si>
    <t>UNDP-GF-000550</t>
  </si>
  <si>
    <t>DVD Плеер  LGDP827  14</t>
  </si>
  <si>
    <t>Miraita Plus LTD</t>
  </si>
  <si>
    <t>2081NHZ619537</t>
  </si>
  <si>
    <t>UNDP-GF-000555</t>
  </si>
  <si>
    <t>DVD Плеер  LGDP827  15</t>
  </si>
  <si>
    <t>2081NLV618848</t>
  </si>
  <si>
    <t>UNDP-GF-000556</t>
  </si>
  <si>
    <t>UNDP-GF-000558</t>
  </si>
  <si>
    <t>Fax / Факсовый аппарат
Panasonic KX-FT981</t>
  </si>
  <si>
    <t>Partner Soft LLC</t>
  </si>
  <si>
    <t>2IBBJ174612</t>
  </si>
  <si>
    <t>UNDP-GF-000559</t>
  </si>
  <si>
    <t>na</t>
  </si>
  <si>
    <t>1564/12</t>
  </si>
  <si>
    <t>Communication</t>
  </si>
  <si>
    <t xml:space="preserve">Desktop computer / Комплект  компьютера
Dell Optiplex 7010 SFF
Monitor: Dell 19" E1911
</t>
  </si>
  <si>
    <t xml:space="preserve"> Advising IT</t>
  </si>
  <si>
    <t>JZV8H5J
038Y24-64180-2AA-02TM</t>
  </si>
  <si>
    <t>UNDP-GF-000563/1 UNDP-GF-000563/2</t>
  </si>
  <si>
    <t>03/13</t>
  </si>
  <si>
    <t xml:space="preserve">KGZ10-0000006466 </t>
  </si>
  <si>
    <t>120106030374</t>
  </si>
  <si>
    <t>UNDP-GF-000564</t>
  </si>
  <si>
    <t>Personal computer / Персональный компьютер
Dell Optiplex 790 small form factor desktop
Monitor Dell 19'' E1911</t>
  </si>
  <si>
    <t>PF Ulukman Daryger Karakol /ОФ Улукман Дарыгер Каракол</t>
  </si>
  <si>
    <t>desktop: JR73F5J
monitor:
CN038Y246418025E2P5S</t>
  </si>
  <si>
    <t>UNDP-GF-003207/1 UNDP-GF-003207/2</t>
  </si>
  <si>
    <t>KGZ10-0000006038</t>
  </si>
  <si>
    <t>Voltage stabilizer / Стабилизатор напряжения</t>
  </si>
  <si>
    <t>Talas oblast TB Center/ТОЦБТ</t>
  </si>
  <si>
    <t>Euromed LLC</t>
  </si>
  <si>
    <t>UNDP-GF-000095</t>
  </si>
  <si>
    <t>55/13</t>
  </si>
  <si>
    <t xml:space="preserve">KGZ10-0000006533 </t>
  </si>
  <si>
    <t>Personal computer / Персональный компьютер
Dell Optiplex 790 small form factor desktop
Display Dell 19'' E1911</t>
  </si>
  <si>
    <t>Jalalabad oblast AIDS Center/ЖОЦПБС</t>
  </si>
  <si>
    <t>038Y246418025E2QAS
9W73F5J</t>
  </si>
  <si>
    <t>UNDP-GF-004015</t>
  </si>
  <si>
    <t>038Y246418025E2Q9S
DY73F5J</t>
  </si>
  <si>
    <t>UNDP-GF-004016</t>
  </si>
  <si>
    <t>UNDP-GF-004018</t>
  </si>
  <si>
    <t xml:space="preserve">TV set / Телевизор 
Toshiba 24PB2V1 </t>
  </si>
  <si>
    <t>PF Ishenim Nuru/ ОФ Ишеним Нуру</t>
  </si>
  <si>
    <t>C13Z11J03853A1</t>
  </si>
  <si>
    <t>UNDP-GF-002102</t>
  </si>
  <si>
    <t>C13Z11J01404A1</t>
  </si>
  <si>
    <t>UNDP-GF-002103</t>
  </si>
  <si>
    <t>Прикроватная тумба/Nightstand
550х450х450 мм, ЛДСП, 3 ящика, на колесиках</t>
  </si>
  <si>
    <t>Kabinet Mebelnaya Kompaniya" LLC</t>
  </si>
  <si>
    <t>UNDP-GF-000420</t>
  </si>
  <si>
    <t>795/20</t>
  </si>
  <si>
    <t>GF20059</t>
  </si>
  <si>
    <t>UNDP-GF-000421</t>
  </si>
  <si>
    <t>UNDP-GF-000422</t>
  </si>
  <si>
    <t>UNDP-GF-000423</t>
  </si>
  <si>
    <t>UNDP-GF-000424</t>
  </si>
  <si>
    <t>Wall cabinet / Шкаф навесной</t>
  </si>
  <si>
    <t>Primakom LLC</t>
  </si>
  <si>
    <t>UNDP-GF-002100/1</t>
  </si>
  <si>
    <t>38/13</t>
  </si>
  <si>
    <t xml:space="preserve">KGZ10-0000006477 </t>
  </si>
  <si>
    <t>UNDP-GF-002100/2</t>
  </si>
  <si>
    <t>UNDP-GF-002100/3</t>
  </si>
  <si>
    <t>UPS Powerware 5115</t>
  </si>
  <si>
    <t>PF Tais Plus Dva/ОФ Таис Плюс Два</t>
  </si>
  <si>
    <t>Dan Office</t>
  </si>
  <si>
    <t>GG462A0173</t>
  </si>
  <si>
    <t>UNDP-GF-003127/3</t>
  </si>
  <si>
    <t>UNDP-GF-003129</t>
  </si>
  <si>
    <t>Printer / Принтер 
M425 dn</t>
  </si>
  <si>
    <t>CNB6D35H6B</t>
  </si>
  <si>
    <t>UNDP-GF-003130</t>
  </si>
  <si>
    <t>UNDP-GF-003138</t>
  </si>
  <si>
    <t>1261/12</t>
  </si>
  <si>
    <t>Office table with cabinet / Офисный стол с тумбой</t>
  </si>
  <si>
    <t>PF Rans Plus/ ОФ Ранс Плюс</t>
  </si>
  <si>
    <t>Kontur Mobili LTD</t>
  </si>
  <si>
    <t>UNDP-GF-003092/1</t>
  </si>
  <si>
    <t>49/13</t>
  </si>
  <si>
    <t>KGZ10-0000006505</t>
  </si>
  <si>
    <t>UNDP-GF-003107/1</t>
  </si>
  <si>
    <t>Office chair ISO/ Стул офисный ИЗО</t>
  </si>
  <si>
    <t>Deirus LTD</t>
  </si>
  <si>
    <t>UNDP-GF-01 227</t>
  </si>
  <si>
    <t>386/21</t>
  </si>
  <si>
    <t xml:space="preserve"> GF21037</t>
  </si>
  <si>
    <t>UNDP-GF-01 228</t>
  </si>
  <si>
    <t xml:space="preserve">Chair / Стул </t>
  </si>
  <si>
    <t>UNDP-GF-003094</t>
  </si>
  <si>
    <t>UNDP-GF-003096</t>
  </si>
  <si>
    <t>UNDP-GF-003123</t>
  </si>
  <si>
    <t xml:space="preserve">Chair / Стул для поситителей </t>
  </si>
  <si>
    <t>UNDP-GF-003117</t>
  </si>
  <si>
    <t>UNDP-GF-003118</t>
  </si>
  <si>
    <t>Jalal-Abad oblast TB Center/ЖОЦБТ</t>
  </si>
  <si>
    <t>UNDP-GF-000026</t>
  </si>
  <si>
    <t>UPS for Audiometer / ИБП для Аудиометра</t>
  </si>
  <si>
    <t>BK650EI</t>
  </si>
  <si>
    <t>UNDP-GF-000027</t>
  </si>
  <si>
    <t>UNDP-GF-000028</t>
  </si>
  <si>
    <t>TV set / Телевизор 
Toshiba 24PB2V1  6</t>
  </si>
  <si>
    <t>C13211J04245A1</t>
  </si>
  <si>
    <t>UNDP-GF-000032</t>
  </si>
  <si>
    <t>Pharm fridge HF-250-1 Pozis / Фарм холодильник ХФ-250-1 "Позис"</t>
  </si>
  <si>
    <t>205CV20014955</t>
  </si>
  <si>
    <t>UNDP-GF-000035</t>
  </si>
  <si>
    <t>Voltage stabilizer for refrigerator / Стабилизатор напряжения для холодильника</t>
  </si>
  <si>
    <t>UNDP-GF-000037</t>
  </si>
  <si>
    <t>Chair / Стул</t>
  </si>
  <si>
    <t>UNDP-GF-000045</t>
  </si>
  <si>
    <t>1608/02</t>
  </si>
  <si>
    <t>Системный блок Personal computer / Персональный компьютер
Litech-PC (Li310)</t>
  </si>
  <si>
    <t xml:space="preserve">
desctop: 201612025
</t>
  </si>
  <si>
    <t xml:space="preserve">UNDP-GF-000053/1
</t>
  </si>
  <si>
    <t>Conditioneer / Кондиционер
AUX 12000</t>
  </si>
  <si>
    <t>Bishkek  City TB Center / ГЦБТ</t>
  </si>
  <si>
    <t>Klimat Torg Mash LLC</t>
  </si>
  <si>
    <t>B04654141407N00232</t>
  </si>
  <si>
    <t>UNDP-GF-000285</t>
  </si>
  <si>
    <t>198/15</t>
  </si>
  <si>
    <t>Conditioneer / Кондиционер
AUX 9000</t>
  </si>
  <si>
    <t>B0805414140N00031</t>
  </si>
  <si>
    <t>UNDP-GF-000286</t>
  </si>
  <si>
    <t>Testo 425 Thermoanemometer / Термоанемометр Testo 425</t>
  </si>
  <si>
    <t>UNDP-GF-000295</t>
  </si>
  <si>
    <t>V110849</t>
  </si>
  <si>
    <t xml:space="preserve">KGZ10-GP401048-1 </t>
  </si>
  <si>
    <t>Medical Eq</t>
  </si>
  <si>
    <t>Air Conditioner / Кондиционер MIDEA AURORA 2 MSAA-12HRN1</t>
  </si>
  <si>
    <t>NT Comp LLC</t>
  </si>
  <si>
    <t>UNDP-GF-000304</t>
  </si>
  <si>
    <t>756/19</t>
  </si>
  <si>
    <t>KGZ10-GF19047</t>
  </si>
  <si>
    <t>Voltage stabilizer TTN / Стабилизатор напряжения TTN</t>
  </si>
  <si>
    <t>PF Ulukman Daryger Naryn /ОФ Улукман Дарыгер Нарын</t>
  </si>
  <si>
    <t>UNDP-GF-003212</t>
  </si>
  <si>
    <t>GG462A0166</t>
  </si>
  <si>
    <t>UNDP-GF-003216/3</t>
  </si>
  <si>
    <t>Printer / Принтер 
 M425 dn</t>
  </si>
  <si>
    <t>CNB6D35H6</t>
  </si>
  <si>
    <t>UNDP-GF-003215</t>
  </si>
  <si>
    <t>KGZ10-0000006035</t>
  </si>
  <si>
    <t xml:space="preserve">Table / Стол Офисный </t>
  </si>
  <si>
    <t>UNDP GF/ПРООН ГФ</t>
  </si>
  <si>
    <t>Torino ltd</t>
  </si>
  <si>
    <t>41</t>
  </si>
  <si>
    <t>344/11</t>
  </si>
  <si>
    <t>KGZ10-0000004408</t>
  </si>
  <si>
    <t xml:space="preserve">Chair/Офисный стул </t>
  </si>
  <si>
    <t>053-3</t>
  </si>
  <si>
    <t>053-7</t>
  </si>
  <si>
    <t>APC Power-Saving Back-UPS / ИБП</t>
  </si>
  <si>
    <t>Ermex Group Ltd</t>
  </si>
  <si>
    <t>5B1045T54104</t>
  </si>
  <si>
    <t>125</t>
  </si>
  <si>
    <t>469/11</t>
  </si>
  <si>
    <t>Zebercet ltd</t>
  </si>
  <si>
    <t>165</t>
  </si>
  <si>
    <t>56/11</t>
  </si>
  <si>
    <t>178</t>
  </si>
  <si>
    <t>Fosco ltd</t>
  </si>
  <si>
    <t>213</t>
  </si>
  <si>
    <t>V#72247</t>
  </si>
  <si>
    <t>APC SmartUPS/ ИБП 1500 VA</t>
  </si>
  <si>
    <t>5S1051T18084</t>
  </si>
  <si>
    <t>261</t>
  </si>
  <si>
    <t>235/11</t>
  </si>
  <si>
    <t>5S1051T18078</t>
  </si>
  <si>
    <t>262</t>
  </si>
  <si>
    <t>Extension of table / Приставной сегмент</t>
  </si>
  <si>
    <t>Konfis ltd</t>
  </si>
  <si>
    <t>385</t>
  </si>
  <si>
    <t>891/12</t>
  </si>
  <si>
    <t>KGZ10-00000059</t>
  </si>
  <si>
    <t>Digital camera Canon EOS 500D / Цифровой фотоаппарат</t>
  </si>
  <si>
    <t>PE Larionov Aleksei</t>
  </si>
  <si>
    <t>418</t>
  </si>
  <si>
    <t>711/11</t>
  </si>
  <si>
    <t>Server 1U Super / Сервер</t>
  </si>
  <si>
    <t>LightSystem Ltd.</t>
  </si>
  <si>
    <t>SYS5017C4Ce3123032; /MBDX9SCLF/CSE813MTQ441CB</t>
  </si>
  <si>
    <t>419</t>
  </si>
  <si>
    <t>782/13</t>
  </si>
  <si>
    <t>KGZ10-GF13107-118</t>
  </si>
  <si>
    <t>Schredder / Шреддер</t>
  </si>
  <si>
    <t>KANTSLER”  LTD</t>
  </si>
  <si>
    <t>425</t>
  </si>
  <si>
    <t>858/13</t>
  </si>
  <si>
    <t>Loudspeaker / Громкоговоритель</t>
  </si>
  <si>
    <t>Alternativa Trade LTD</t>
  </si>
  <si>
    <t>426</t>
  </si>
  <si>
    <t>1389/13</t>
  </si>
  <si>
    <t>Vehicle Black DVR SC310 Dual Camera / Видеорегистратор</t>
  </si>
  <si>
    <t>PE Rogovskoi</t>
  </si>
  <si>
    <t>433</t>
  </si>
  <si>
    <t>1305/13</t>
  </si>
  <si>
    <t>Xerox 5330 C / МФУ Xerox 5330 (принтер)</t>
  </si>
  <si>
    <t>Solby Company ltd</t>
  </si>
  <si>
    <t>3322486919/597</t>
  </si>
  <si>
    <t>450</t>
  </si>
  <si>
    <t>1428/14</t>
  </si>
  <si>
    <t>KGZ10-GF1411-102</t>
  </si>
  <si>
    <t>Monitor LG / Монитор</t>
  </si>
  <si>
    <t>Litech Ltd</t>
  </si>
  <si>
    <t>310NDDM2A826</t>
  </si>
  <si>
    <t>452</t>
  </si>
  <si>
    <t>244/14</t>
  </si>
  <si>
    <t>Samsung Galaxy J2 Prime / Телефон Samsung</t>
  </si>
  <si>
    <t xml:space="preserve">PE Batyrbekova </t>
  </si>
  <si>
    <t>R58J663PZSE</t>
  </si>
  <si>
    <t>505</t>
  </si>
  <si>
    <t>875/17</t>
  </si>
  <si>
    <t>APC Smart UPS 750 VA / ИБП</t>
  </si>
  <si>
    <t>Planson Int Co</t>
  </si>
  <si>
    <t>510</t>
  </si>
  <si>
    <t>512</t>
  </si>
  <si>
    <t>Household refrigerator / Бытовой холодильник Indesit-145</t>
  </si>
  <si>
    <t>UNDP GF/ПРООН ГФ (Tais Plus)</t>
  </si>
  <si>
    <t>UNDP_GF_06198</t>
  </si>
  <si>
    <t>KGZ10-0000006320</t>
  </si>
  <si>
    <t>Cabinet sections / Шкафные секции</t>
  </si>
  <si>
    <t>Kontur Mobili LLC</t>
  </si>
  <si>
    <t>UNDP_GF_06213</t>
  </si>
  <si>
    <t>UNDP_GF_06214</t>
  </si>
  <si>
    <t>Office chair / Стул офисный</t>
  </si>
  <si>
    <t>Mebelnaya Kompaniya Kabinet LLC</t>
  </si>
  <si>
    <t>UNDP_GF_06231</t>
  </si>
  <si>
    <t>288/18</t>
  </si>
  <si>
    <t>UNDP_GF_06232</t>
  </si>
  <si>
    <t>UNDP_GF_06233</t>
  </si>
  <si>
    <t>UNDP_GF_06234</t>
  </si>
  <si>
    <t>UNDP_GF_06235</t>
  </si>
  <si>
    <t>UNDP_GF_06223</t>
  </si>
  <si>
    <t xml:space="preserve">Washing machine / Стиральная машина Samsung WF0508 </t>
  </si>
  <si>
    <t>Spectrus Trade LLC</t>
  </si>
  <si>
    <t>Y3EM5AUC30049V</t>
  </si>
  <si>
    <t>UNDP_GF_06199</t>
  </si>
  <si>
    <t>1359/12</t>
  </si>
  <si>
    <t xml:space="preserve">KGZ10-0000006288 </t>
  </si>
  <si>
    <t>Personal computer / Персональный компьютер
LCD 19" TFT 
View Sonit LED</t>
  </si>
  <si>
    <t>UNDP GF/ПРООН ГФ (Ayan Delta)</t>
  </si>
  <si>
    <t>Information and Financial Solutions LLC</t>
  </si>
  <si>
    <t>S9D104802247</t>
  </si>
  <si>
    <t>49</t>
  </si>
  <si>
    <t>491/11</t>
  </si>
  <si>
    <t>KGZ10-0000004826</t>
  </si>
  <si>
    <t>UNDP GF/ПРООН ГФ (АССВ)</t>
  </si>
  <si>
    <t>4B1215P07098</t>
  </si>
  <si>
    <t>UNDP-GF-002042</t>
  </si>
  <si>
    <t>4B1215P07107</t>
  </si>
  <si>
    <t>UNDP-GF-002043</t>
  </si>
  <si>
    <t>4B1215P08388</t>
  </si>
  <si>
    <t>UNDP-GF-002048</t>
  </si>
  <si>
    <t>Printer / Принтер DELL B 1265 DNF</t>
  </si>
  <si>
    <t>8NKL7S1</t>
  </si>
  <si>
    <t>UNDP-GF-002056</t>
  </si>
  <si>
    <t>1062/14</t>
  </si>
  <si>
    <t>KGZ10-GF1408-066</t>
  </si>
  <si>
    <t>Laptop / Ноутбук
Dell  Latitude E5540 with optical mouse and carry case</t>
  </si>
  <si>
    <t>9HN5J12</t>
  </si>
  <si>
    <t>UNDP-GF-002057</t>
  </si>
  <si>
    <t>CNB6D3PH51</t>
  </si>
  <si>
    <t>UNDP-GF-002059</t>
  </si>
  <si>
    <t>UNDP-GF-002060/1</t>
  </si>
  <si>
    <t>UNDP-GF-002060/2</t>
  </si>
  <si>
    <t>UNDP-GF-002060/3</t>
  </si>
  <si>
    <t>UNDP-GF-002060/4</t>
  </si>
  <si>
    <t>Nightstand / Прикроватная тумба</t>
  </si>
  <si>
    <t>UNDP-GF-002061/1</t>
  </si>
  <si>
    <t>UNDP-GF-002061/2</t>
  </si>
  <si>
    <t>UNDP-GF-002061/3</t>
  </si>
  <si>
    <t>UNDP-GF-002061/4</t>
  </si>
  <si>
    <t>Планшет/Tablet
Samsung Galaxy S6 Lite 10.4" P615 128 Gb</t>
  </si>
  <si>
    <t>ОсОО "КБМ"</t>
  </si>
  <si>
    <t>S/N: R52NC0BBE9D</t>
  </si>
  <si>
    <t>UNDP-GF-000993</t>
  </si>
  <si>
    <t>94/21</t>
  </si>
  <si>
    <t xml:space="preserve"> GF20054</t>
  </si>
  <si>
    <t>S/N: R52NC0BBPME</t>
  </si>
  <si>
    <t>UNDP-GF-000994</t>
  </si>
  <si>
    <t>TOTAL</t>
  </si>
  <si>
    <t>Internal UNDP GF project disposal committee:</t>
  </si>
  <si>
    <t>Signature:</t>
  </si>
  <si>
    <t>HIV/TB Coordinator / Deputy Programme Manager, Inga Babicheva         </t>
  </si>
  <si>
    <t>PSM Manager, Meerim Aidaralieva                                                                         </t>
  </si>
  <si>
    <t>Ex officio:</t>
  </si>
  <si>
    <t>Logistics Specialist, Erkin Apilbek uulu</t>
  </si>
  <si>
    <t>Warehouse Specialist, Islam Nurmatov</t>
  </si>
  <si>
    <t>Aidai Isaeva, Finance Specialist</t>
  </si>
  <si>
    <t>Admin/Programme Associate, Project Asset Focal Point, Gulzat Usubalieva</t>
  </si>
  <si>
    <t>Useful life</t>
  </si>
  <si>
    <t>Class</t>
  </si>
  <si>
    <t>Depreciable Life</t>
  </si>
  <si>
    <t>IT &amp; Communication Equipment</t>
  </si>
  <si>
    <t>8-20 years</t>
  </si>
  <si>
    <t>Heavy Machinery and other equipment</t>
  </si>
  <si>
    <t>20 years</t>
  </si>
  <si>
    <t>Vehicles</t>
  </si>
  <si>
    <t>12 years</t>
  </si>
  <si>
    <t>Furniture  &amp; Fixtures</t>
  </si>
  <si>
    <t>15 years</t>
  </si>
  <si>
    <t>Air conditioner</t>
  </si>
  <si>
    <t>(POPP, 43)</t>
  </si>
  <si>
    <t>Printers</t>
  </si>
  <si>
    <t>DVD</t>
  </si>
  <si>
    <t>Computer</t>
  </si>
  <si>
    <t>Processor</t>
  </si>
  <si>
    <t>Refrigerator</t>
  </si>
  <si>
    <t>TV</t>
  </si>
  <si>
    <t>UPS</t>
  </si>
  <si>
    <t xml:space="preserve">Washing machine </t>
  </si>
  <si>
    <t>Fax</t>
  </si>
  <si>
    <t>Telephone</t>
  </si>
  <si>
    <t>Voltage regulator</t>
  </si>
  <si>
    <t>Replacement Life</t>
  </si>
  <si>
    <t>Classifications of ICT Assets</t>
  </si>
  <si>
    <t>Recommended Replacement Life (Years)</t>
  </si>
  <si>
    <t>Desktops</t>
  </si>
  <si>
    <t>Laptops</t>
  </si>
  <si>
    <t xml:space="preserve">Servers </t>
  </si>
  <si>
    <t>Network/Telecom Equipment</t>
  </si>
  <si>
    <t>Video Conferencing Equipment</t>
  </si>
  <si>
    <t>Other Equipment (with purchase value of &gt;=$50,000</t>
  </si>
  <si>
    <t>Communications &amp; Other Equipment include:</t>
  </si>
  <si>
    <t>A. Automated file storage equipment</t>
  </si>
  <si>
    <t>B. Equipment for production, storage, and viewing of microforms.</t>
  </si>
  <si>
    <t>C. Document processing equipment such as photocopiers, mail handling equipment, check handling equipment, and shredders</t>
  </si>
  <si>
    <t>D. Television studio, cameras, and other photographic equipment</t>
  </si>
  <si>
    <t>E. Printing and binding equipment</t>
  </si>
  <si>
    <t>F. Office equipment, devices, and machines other than IT equipment</t>
  </si>
  <si>
    <t>G. Uninterruptible power supplies (UPS)</t>
  </si>
  <si>
    <t>Other classes of assets</t>
  </si>
  <si>
    <t>Furniture and Fixtures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</si>
</sst>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"/>
    <numFmt numFmtId="165" formatCode="0.0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mbria"/>
      <family val="1"/>
    </font>
    <font>
      <b/>
      <sz val="12"/>
      <name val="Cambria"/>
      <family val="1"/>
    </font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0"/>
      <name val="Cambria"/>
      <family val="1"/>
    </font>
    <font>
      <sz val="12"/>
      <name val="Arial Unicode MS"/>
      <family val="2"/>
      <charset val="204"/>
    </font>
    <font>
      <b/>
      <sz val="14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b/>
      <sz val="1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name val="Arial Unicode MS"/>
      <charset val="204"/>
    </font>
    <font>
      <b/>
      <sz val="12"/>
      <name val="Cambria"/>
      <family val="1"/>
      <charset val="204"/>
    </font>
    <font>
      <sz val="10"/>
      <name val="Cambria"/>
      <family val="1"/>
    </font>
    <font>
      <sz val="10"/>
      <color theme="1"/>
      <name val="Calibri"/>
      <family val="2"/>
      <charset val="204"/>
      <scheme val="minor"/>
    </font>
    <font>
      <b/>
      <i/>
      <sz val="10"/>
      <name val="Arial Unicode MS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 Unicode MS"/>
      <charset val="204"/>
    </font>
    <font>
      <sz val="10"/>
      <name val="Arial Unicode MS"/>
    </font>
    <font>
      <sz val="10"/>
      <color theme="1"/>
      <name val="Arial Unicode MS"/>
    </font>
    <font>
      <sz val="10"/>
      <name val="Arial Unicode MS"/>
      <charset val="204"/>
    </font>
    <font>
      <b/>
      <sz val="10"/>
      <color theme="1"/>
      <name val="Arial Unicode MS"/>
    </font>
    <font>
      <sz val="8"/>
      <name val="Calibri"/>
      <family val="2"/>
      <charset val="204"/>
      <scheme val="minor"/>
    </font>
    <font>
      <sz val="12"/>
      <name val="Cambria"/>
      <family val="1"/>
      <charset val="204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2" fillId="2" borderId="0" xfId="2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1" fillId="0" borderId="2" xfId="0" applyFont="1" applyBorder="1" applyAlignment="1">
      <alignment horizontal="justify" wrapText="1"/>
    </xf>
    <xf numFmtId="0" fontId="13" fillId="0" borderId="0" xfId="17" applyBorder="1" applyAlignment="1" applyProtection="1"/>
    <xf numFmtId="0" fontId="12" fillId="0" borderId="0" xfId="0" applyFont="1" applyAlignment="1">
      <alignment horizontal="center"/>
    </xf>
    <xf numFmtId="0" fontId="14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2" fontId="5" fillId="2" borderId="5" xfId="3" applyNumberFormat="1" applyFont="1" applyFill="1" applyBorder="1" applyAlignment="1">
      <alignment horizontal="right" vertical="top" wrapText="1"/>
    </xf>
    <xf numFmtId="0" fontId="5" fillId="0" borderId="0" xfId="1" applyFont="1" applyAlignment="1">
      <alignment horizontal="left" vertical="top" wrapText="1"/>
    </xf>
    <xf numFmtId="0" fontId="5" fillId="2" borderId="5" xfId="3" applyFont="1" applyFill="1" applyBorder="1" applyAlignment="1">
      <alignment horizontal="right" vertical="top" wrapText="1"/>
    </xf>
    <xf numFmtId="0" fontId="5" fillId="0" borderId="5" xfId="3" applyFont="1" applyBorder="1" applyAlignment="1">
      <alignment horizontal="right" vertical="top" wrapText="1"/>
    </xf>
    <xf numFmtId="164" fontId="19" fillId="2" borderId="5" xfId="3" applyNumberFormat="1" applyFont="1" applyFill="1" applyBorder="1" applyAlignment="1">
      <alignment horizontal="right" vertical="top" wrapText="1"/>
    </xf>
    <xf numFmtId="14" fontId="5" fillId="2" borderId="5" xfId="3" applyNumberFormat="1" applyFont="1" applyFill="1" applyBorder="1" applyAlignment="1">
      <alignment horizontal="right" vertical="top" wrapText="1"/>
    </xf>
    <xf numFmtId="2" fontId="5" fillId="0" borderId="5" xfId="3" applyNumberFormat="1" applyFont="1" applyBorder="1" applyAlignment="1">
      <alignment horizontal="right" vertical="top" wrapText="1"/>
    </xf>
    <xf numFmtId="0" fontId="19" fillId="2" borderId="5" xfId="3" applyFont="1" applyFill="1" applyBorder="1" applyAlignment="1">
      <alignment horizontal="right" vertical="top" wrapText="1"/>
    </xf>
    <xf numFmtId="14" fontId="19" fillId="2" borderId="5" xfId="3" applyNumberFormat="1" applyFont="1" applyFill="1" applyBorder="1" applyAlignment="1">
      <alignment horizontal="right" vertical="top" wrapText="1"/>
    </xf>
    <xf numFmtId="164" fontId="19" fillId="0" borderId="5" xfId="3" applyNumberFormat="1" applyFont="1" applyBorder="1" applyAlignment="1">
      <alignment horizontal="right" vertical="top" wrapText="1"/>
    </xf>
    <xf numFmtId="14" fontId="5" fillId="0" borderId="5" xfId="3" applyNumberFormat="1" applyFont="1" applyBorder="1" applyAlignment="1">
      <alignment horizontal="right" vertical="top" wrapText="1"/>
    </xf>
    <xf numFmtId="49" fontId="5" fillId="0" borderId="5" xfId="3" applyNumberFormat="1" applyFont="1" applyBorder="1" applyAlignment="1">
      <alignment horizontal="right" vertical="top" wrapText="1"/>
    </xf>
    <xf numFmtId="0" fontId="19" fillId="0" borderId="5" xfId="3" applyFont="1" applyBorder="1" applyAlignment="1">
      <alignment horizontal="right" vertical="top" wrapText="1"/>
    </xf>
    <xf numFmtId="49" fontId="19" fillId="2" borderId="5" xfId="3" applyNumberFormat="1" applyFont="1" applyFill="1" applyBorder="1" applyAlignment="1">
      <alignment horizontal="right" vertical="top" wrapText="1"/>
    </xf>
    <xf numFmtId="49" fontId="5" fillId="2" borderId="5" xfId="3" applyNumberFormat="1" applyFont="1" applyFill="1" applyBorder="1" applyAlignment="1">
      <alignment horizontal="right" vertical="top" wrapText="1"/>
    </xf>
    <xf numFmtId="49" fontId="19" fillId="0" borderId="5" xfId="3" applyNumberFormat="1" applyFont="1" applyBorder="1" applyAlignment="1">
      <alignment horizontal="right" vertical="top" wrapText="1"/>
    </xf>
    <xf numFmtId="0" fontId="5" fillId="2" borderId="6" xfId="3" applyFont="1" applyFill="1" applyBorder="1" applyAlignment="1">
      <alignment horizontal="right" vertical="top" wrapText="1"/>
    </xf>
    <xf numFmtId="0" fontId="5" fillId="0" borderId="6" xfId="3" applyFont="1" applyBorder="1" applyAlignment="1">
      <alignment horizontal="right" vertical="top" wrapText="1"/>
    </xf>
    <xf numFmtId="164" fontId="19" fillId="2" borderId="6" xfId="3" applyNumberFormat="1" applyFont="1" applyFill="1" applyBorder="1" applyAlignment="1">
      <alignment horizontal="right" vertical="top" wrapText="1"/>
    </xf>
    <xf numFmtId="2" fontId="5" fillId="2" borderId="6" xfId="3" applyNumberFormat="1" applyFont="1" applyFill="1" applyBorder="1" applyAlignment="1">
      <alignment horizontal="right" vertical="top" wrapText="1"/>
    </xf>
    <xf numFmtId="14" fontId="5" fillId="2" borderId="6" xfId="3" applyNumberFormat="1" applyFont="1" applyFill="1" applyBorder="1" applyAlignment="1">
      <alignment horizontal="right" vertical="top" wrapText="1"/>
    </xf>
    <xf numFmtId="0" fontId="5" fillId="4" borderId="8" xfId="1" applyFont="1" applyFill="1" applyBorder="1" applyAlignment="1">
      <alignment horizontal="center" vertical="top" wrapText="1"/>
    </xf>
    <xf numFmtId="0" fontId="5" fillId="4" borderId="8" xfId="2" applyFont="1" applyFill="1" applyBorder="1" applyAlignment="1">
      <alignment vertical="center" wrapText="1"/>
    </xf>
    <xf numFmtId="0" fontId="5" fillId="2" borderId="9" xfId="3" applyFont="1" applyFill="1" applyBorder="1" applyAlignment="1">
      <alignment horizontal="right" vertical="top" wrapText="1"/>
    </xf>
    <xf numFmtId="0" fontId="5" fillId="4" borderId="13" xfId="1" applyFont="1" applyFill="1" applyBorder="1" applyAlignment="1">
      <alignment horizontal="center" vertical="top" wrapText="1"/>
    </xf>
    <xf numFmtId="0" fontId="5" fillId="4" borderId="1" xfId="1" applyFont="1" applyFill="1" applyBorder="1" applyAlignment="1">
      <alignment horizontal="center" vertical="top" wrapText="1"/>
    </xf>
    <xf numFmtId="0" fontId="5" fillId="4" borderId="14" xfId="1" applyFont="1" applyFill="1" applyBorder="1" applyAlignment="1">
      <alignment horizontal="center" vertical="top" wrapText="1"/>
    </xf>
    <xf numFmtId="0" fontId="5" fillId="4" borderId="15" xfId="1" applyFont="1" applyFill="1" applyBorder="1" applyAlignment="1">
      <alignment horizontal="center" vertical="top" wrapText="1"/>
    </xf>
    <xf numFmtId="0" fontId="5" fillId="4" borderId="14" xfId="2" applyFont="1" applyFill="1" applyBorder="1" applyAlignment="1">
      <alignment vertical="center" wrapText="1"/>
    </xf>
    <xf numFmtId="0" fontId="21" fillId="0" borderId="0" xfId="2" applyFont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7" fillId="2" borderId="10" xfId="0" applyFont="1" applyFill="1" applyBorder="1" applyAlignment="1">
      <alignment horizontal="left" vertical="top" wrapText="1"/>
    </xf>
    <xf numFmtId="0" fontId="27" fillId="3" borderId="11" xfId="0" applyFont="1" applyFill="1" applyBorder="1" applyAlignment="1">
      <alignment horizontal="left" vertical="top" wrapText="1"/>
    </xf>
    <xf numFmtId="0" fontId="27" fillId="0" borderId="11" xfId="0" applyFont="1" applyBorder="1" applyAlignment="1">
      <alignment horizontal="right" vertical="top" wrapText="1"/>
    </xf>
    <xf numFmtId="0" fontId="27" fillId="0" borderId="11" xfId="0" applyFont="1" applyBorder="1" applyAlignment="1">
      <alignment vertical="center" wrapText="1"/>
    </xf>
    <xf numFmtId="2" fontId="27" fillId="0" borderId="11" xfId="0" applyNumberFormat="1" applyFont="1" applyBorder="1" applyAlignment="1">
      <alignment horizontal="right" vertical="top" wrapText="1"/>
    </xf>
    <xf numFmtId="0" fontId="27" fillId="2" borderId="11" xfId="0" applyFont="1" applyFill="1" applyBorder="1" applyAlignment="1">
      <alignment horizontal="right" vertical="top" wrapText="1"/>
    </xf>
    <xf numFmtId="49" fontId="5" fillId="2" borderId="6" xfId="3" applyNumberFormat="1" applyFont="1" applyFill="1" applyBorder="1" applyAlignment="1">
      <alignment horizontal="right" vertical="top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top" wrapText="1"/>
    </xf>
    <xf numFmtId="49" fontId="27" fillId="0" borderId="11" xfId="0" applyNumberFormat="1" applyFont="1" applyBorder="1" applyAlignment="1">
      <alignment horizontal="right" vertical="top" wrapText="1"/>
    </xf>
    <xf numFmtId="49" fontId="2" fillId="0" borderId="0" xfId="2" applyNumberFormat="1" applyFont="1" applyAlignment="1">
      <alignment vertical="center" wrapText="1"/>
    </xf>
    <xf numFmtId="49" fontId="21" fillId="0" borderId="0" xfId="2" applyNumberFormat="1" applyFont="1" applyAlignment="1">
      <alignment vertical="center" wrapText="1"/>
    </xf>
    <xf numFmtId="0" fontId="5" fillId="3" borderId="5" xfId="3" applyFont="1" applyFill="1" applyBorder="1" applyAlignment="1">
      <alignment horizontal="right" vertical="top" wrapText="1"/>
    </xf>
    <xf numFmtId="14" fontId="5" fillId="3" borderId="5" xfId="3" applyNumberFormat="1" applyFont="1" applyFill="1" applyBorder="1" applyAlignment="1">
      <alignment horizontal="right" vertical="top" wrapText="1"/>
    </xf>
    <xf numFmtId="0" fontId="27" fillId="2" borderId="5" xfId="3" applyFont="1" applyFill="1" applyBorder="1" applyAlignment="1">
      <alignment horizontal="right" vertical="top" wrapText="1"/>
    </xf>
    <xf numFmtId="0" fontId="27" fillId="0" borderId="5" xfId="3" applyFont="1" applyBorder="1" applyAlignment="1">
      <alignment horizontal="right" vertical="top" wrapText="1"/>
    </xf>
    <xf numFmtId="0" fontId="28" fillId="0" borderId="5" xfId="2" applyFont="1" applyBorder="1"/>
    <xf numFmtId="0" fontId="29" fillId="0" borderId="5" xfId="3" applyFont="1" applyBorder="1" applyAlignment="1">
      <alignment horizontal="right" vertical="top" wrapText="1"/>
    </xf>
    <xf numFmtId="49" fontId="27" fillId="0" borderId="5" xfId="3" applyNumberFormat="1" applyFont="1" applyBorder="1" applyAlignment="1">
      <alignment horizontal="right" vertical="top" wrapText="1"/>
    </xf>
    <xf numFmtId="2" fontId="27" fillId="2" borderId="5" xfId="3" applyNumberFormat="1" applyFont="1" applyFill="1" applyBorder="1" applyAlignment="1">
      <alignment horizontal="right" vertical="top" wrapText="1"/>
    </xf>
    <xf numFmtId="0" fontId="27" fillId="3" borderId="5" xfId="3" applyFont="1" applyFill="1" applyBorder="1" applyAlignment="1">
      <alignment horizontal="right" vertical="top" wrapText="1"/>
    </xf>
    <xf numFmtId="2" fontId="5" fillId="0" borderId="6" xfId="3" applyNumberFormat="1" applyFont="1" applyBorder="1" applyAlignment="1">
      <alignment horizontal="right" vertical="top" wrapText="1"/>
    </xf>
    <xf numFmtId="0" fontId="2" fillId="0" borderId="7" xfId="2" applyFont="1" applyBorder="1" applyAlignment="1">
      <alignment vertical="center" wrapText="1"/>
    </xf>
    <xf numFmtId="0" fontId="2" fillId="0" borderId="16" xfId="2" applyFont="1" applyBorder="1" applyAlignment="1">
      <alignment vertical="center" wrapText="1"/>
    </xf>
    <xf numFmtId="14" fontId="5" fillId="0" borderId="6" xfId="3" applyNumberFormat="1" applyFont="1" applyBorder="1" applyAlignment="1">
      <alignment horizontal="right" vertical="top" wrapText="1"/>
    </xf>
    <xf numFmtId="14" fontId="27" fillId="0" borderId="5" xfId="3" applyNumberFormat="1" applyFont="1" applyBorder="1" applyAlignment="1">
      <alignment horizontal="right" vertical="top" wrapText="1"/>
    </xf>
    <xf numFmtId="0" fontId="23" fillId="0" borderId="0" xfId="0" applyFont="1" applyAlignment="1">
      <alignment vertical="center"/>
    </xf>
    <xf numFmtId="0" fontId="22" fillId="0" borderId="0" xfId="2" applyFont="1" applyAlignment="1">
      <alignment vertical="center" wrapText="1"/>
    </xf>
    <xf numFmtId="0" fontId="5" fillId="2" borderId="5" xfId="3" quotePrefix="1" applyFont="1" applyFill="1" applyBorder="1" applyAlignment="1">
      <alignment horizontal="right" vertical="top" wrapText="1"/>
    </xf>
    <xf numFmtId="0" fontId="5" fillId="0" borderId="7" xfId="2" applyFont="1" applyBorder="1" applyAlignment="1">
      <alignment horizontal="center" vertical="center" wrapText="1"/>
    </xf>
    <xf numFmtId="165" fontId="5" fillId="2" borderId="6" xfId="3" applyNumberFormat="1" applyFont="1" applyFill="1" applyBorder="1" applyAlignment="1">
      <alignment horizontal="right" vertical="top" wrapText="1"/>
    </xf>
    <xf numFmtId="165" fontId="5" fillId="2" borderId="5" xfId="3" applyNumberFormat="1" applyFont="1" applyFill="1" applyBorder="1" applyAlignment="1">
      <alignment horizontal="right" vertical="top" wrapText="1"/>
    </xf>
    <xf numFmtId="165" fontId="27" fillId="2" borderId="5" xfId="3" applyNumberFormat="1" applyFont="1" applyFill="1" applyBorder="1" applyAlignment="1">
      <alignment horizontal="right" vertical="top" wrapText="1"/>
    </xf>
    <xf numFmtId="2" fontId="27" fillId="2" borderId="12" xfId="0" applyNumberFormat="1" applyFont="1" applyFill="1" applyBorder="1" applyAlignment="1">
      <alignment horizontal="right" vertical="top" wrapText="1"/>
    </xf>
    <xf numFmtId="0" fontId="2" fillId="2" borderId="0" xfId="2" applyFont="1" applyFill="1" applyAlignment="1">
      <alignment horizontal="center" vertical="center" wrapText="1"/>
    </xf>
    <xf numFmtId="165" fontId="27" fillId="0" borderId="5" xfId="3" applyNumberFormat="1" applyFont="1" applyBorder="1" applyAlignment="1">
      <alignment horizontal="right" vertical="top" wrapText="1"/>
    </xf>
    <xf numFmtId="0" fontId="20" fillId="0" borderId="0" xfId="2" applyFont="1" applyAlignment="1">
      <alignment horizontal="center" wrapText="1"/>
    </xf>
    <xf numFmtId="0" fontId="27" fillId="0" borderId="5" xfId="3" applyFont="1" applyBorder="1" applyAlignment="1">
      <alignment horizontal="right"/>
    </xf>
    <xf numFmtId="0" fontId="27" fillId="0" borderId="5" xfId="3" applyFont="1" applyBorder="1" applyAlignment="1">
      <alignment horizontal="right" vertical="top"/>
    </xf>
    <xf numFmtId="0" fontId="20" fillId="0" borderId="7" xfId="2" applyFont="1" applyBorder="1" applyAlignment="1">
      <alignment horizontal="left" wrapText="1"/>
    </xf>
    <xf numFmtId="0" fontId="17" fillId="0" borderId="0" xfId="0" applyFont="1"/>
    <xf numFmtId="0" fontId="20" fillId="0" borderId="0" xfId="2" applyFont="1" applyAlignment="1">
      <alignment horizontal="left" vertical="center"/>
    </xf>
    <xf numFmtId="0" fontId="27" fillId="0" borderId="11" xfId="0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 vertical="top" wrapText="1"/>
    </xf>
    <xf numFmtId="0" fontId="5" fillId="0" borderId="19" xfId="3" applyFont="1" applyBorder="1" applyAlignment="1">
      <alignment horizontal="right" vertical="top" wrapText="1"/>
    </xf>
    <xf numFmtId="0" fontId="27" fillId="0" borderId="17" xfId="3" applyFont="1" applyBorder="1" applyAlignment="1">
      <alignment horizontal="right" vertical="top" wrapText="1"/>
    </xf>
    <xf numFmtId="0" fontId="2" fillId="2" borderId="20" xfId="2" applyFont="1" applyFill="1" applyBorder="1" applyAlignment="1">
      <alignment vertical="center"/>
    </xf>
    <xf numFmtId="0" fontId="5" fillId="2" borderId="21" xfId="3" applyFont="1" applyFill="1" applyBorder="1" applyAlignment="1">
      <alignment horizontal="right" vertical="top" wrapText="1"/>
    </xf>
    <xf numFmtId="0" fontId="27" fillId="0" borderId="21" xfId="3" applyFont="1" applyBorder="1" applyAlignment="1">
      <alignment horizontal="right" vertical="top" wrapText="1"/>
    </xf>
    <xf numFmtId="0" fontId="5" fillId="0" borderId="21" xfId="3" applyFont="1" applyBorder="1" applyAlignment="1">
      <alignment horizontal="right" vertical="top" wrapText="1"/>
    </xf>
    <xf numFmtId="0" fontId="2" fillId="0" borderId="20" xfId="2" applyFont="1" applyBorder="1" applyAlignment="1">
      <alignment vertical="center"/>
    </xf>
    <xf numFmtId="0" fontId="32" fillId="2" borderId="20" xfId="2" applyFont="1" applyFill="1" applyBorder="1" applyAlignment="1">
      <alignment vertical="center"/>
    </xf>
    <xf numFmtId="0" fontId="27" fillId="2" borderId="21" xfId="3" applyFont="1" applyFill="1" applyBorder="1" applyAlignment="1">
      <alignment horizontal="right" vertical="top" wrapText="1"/>
    </xf>
    <xf numFmtId="0" fontId="27" fillId="0" borderId="10" xfId="0" applyFont="1" applyBorder="1" applyAlignment="1">
      <alignment horizontal="right" vertical="top" wrapText="1"/>
    </xf>
    <xf numFmtId="0" fontId="2" fillId="0" borderId="12" xfId="2" applyFont="1" applyBorder="1" applyAlignment="1">
      <alignment vertical="center"/>
    </xf>
    <xf numFmtId="0" fontId="2" fillId="0" borderId="22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43" fontId="5" fillId="0" borderId="0" xfId="18" applyFont="1" applyAlignment="1">
      <alignment horizontal="center" vertical="center" wrapText="1"/>
    </xf>
    <xf numFmtId="43" fontId="2" fillId="0" borderId="0" xfId="2" applyNumberFormat="1" applyFont="1" applyAlignment="1">
      <alignment horizontal="center" vertical="center" wrapText="1"/>
    </xf>
    <xf numFmtId="2" fontId="2" fillId="0" borderId="0" xfId="2" applyNumberFormat="1" applyFont="1" applyAlignment="1">
      <alignment horizontal="center" vertical="center" wrapText="1"/>
    </xf>
    <xf numFmtId="43" fontId="2" fillId="0" borderId="0" xfId="2" applyNumberFormat="1" applyFont="1" applyAlignment="1">
      <alignment vertical="center"/>
    </xf>
    <xf numFmtId="43" fontId="5" fillId="0" borderId="6" xfId="18" applyFont="1" applyBorder="1" applyAlignment="1">
      <alignment horizontal="right" vertical="top" wrapText="1"/>
    </xf>
    <xf numFmtId="43" fontId="5" fillId="2" borderId="6" xfId="18" applyFont="1" applyFill="1" applyBorder="1" applyAlignment="1">
      <alignment horizontal="right" vertical="top" wrapText="1"/>
    </xf>
    <xf numFmtId="43" fontId="5" fillId="0" borderId="5" xfId="18" applyFont="1" applyBorder="1" applyAlignment="1">
      <alignment horizontal="right" vertical="top" wrapText="1"/>
    </xf>
    <xf numFmtId="43" fontId="5" fillId="2" borderId="5" xfId="18" applyFont="1" applyFill="1" applyBorder="1" applyAlignment="1">
      <alignment horizontal="right" vertical="top" wrapText="1"/>
    </xf>
    <xf numFmtId="43" fontId="27" fillId="0" borderId="5" xfId="18" applyFont="1" applyBorder="1" applyAlignment="1">
      <alignment horizontal="right" vertical="top" wrapText="1"/>
    </xf>
    <xf numFmtId="43" fontId="27" fillId="0" borderId="12" xfId="18" applyFont="1" applyBorder="1" applyAlignment="1">
      <alignment horizontal="right" vertical="top" wrapText="1"/>
    </xf>
    <xf numFmtId="43" fontId="5" fillId="0" borderId="25" xfId="18" applyFont="1" applyBorder="1" applyAlignment="1">
      <alignment horizontal="right" vertical="top" wrapText="1"/>
    </xf>
    <xf numFmtId="43" fontId="27" fillId="0" borderId="11" xfId="18" applyFont="1" applyBorder="1" applyAlignment="1">
      <alignment horizontal="right" vertical="top" wrapText="1"/>
    </xf>
    <xf numFmtId="0" fontId="5" fillId="0" borderId="9" xfId="3" applyFont="1" applyBorder="1" applyAlignment="1">
      <alignment horizontal="right" vertical="top" wrapText="1"/>
    </xf>
    <xf numFmtId="0" fontId="5" fillId="0" borderId="5" xfId="3" applyFont="1" applyBorder="1" applyAlignment="1">
      <alignment horizontal="left" vertical="top" wrapText="1"/>
    </xf>
    <xf numFmtId="43" fontId="5" fillId="0" borderId="5" xfId="18" applyFont="1" applyFill="1" applyBorder="1" applyAlignment="1">
      <alignment horizontal="right" vertical="top" wrapText="1"/>
    </xf>
    <xf numFmtId="43" fontId="5" fillId="0" borderId="25" xfId="18" applyFont="1" applyFill="1" applyBorder="1" applyAlignment="1">
      <alignment horizontal="right" vertical="top" wrapText="1"/>
    </xf>
    <xf numFmtId="43" fontId="2" fillId="2" borderId="0" xfId="2" applyNumberFormat="1" applyFont="1" applyFill="1" applyAlignment="1">
      <alignment vertical="center"/>
    </xf>
    <xf numFmtId="165" fontId="2" fillId="2" borderId="0" xfId="2" applyNumberFormat="1" applyFont="1" applyFill="1" applyAlignment="1">
      <alignment vertical="center"/>
    </xf>
    <xf numFmtId="2" fontId="2" fillId="2" borderId="0" xfId="2" applyNumberFormat="1" applyFont="1" applyFill="1" applyAlignment="1">
      <alignment vertical="center"/>
    </xf>
    <xf numFmtId="43" fontId="2" fillId="2" borderId="0" xfId="18" applyFont="1" applyFill="1" applyAlignment="1">
      <alignment vertical="center"/>
    </xf>
    <xf numFmtId="43" fontId="2" fillId="0" borderId="0" xfId="18" applyFont="1" applyFill="1" applyAlignment="1">
      <alignment vertical="center"/>
    </xf>
    <xf numFmtId="0" fontId="5" fillId="0" borderId="6" xfId="3" applyFont="1" applyBorder="1" applyAlignment="1">
      <alignment horizontal="left" vertical="top" wrapText="1"/>
    </xf>
    <xf numFmtId="0" fontId="27" fillId="0" borderId="5" xfId="3" applyFont="1" applyBorder="1" applyAlignment="1">
      <alignment horizontal="left" vertical="top" wrapText="1"/>
    </xf>
    <xf numFmtId="43" fontId="2" fillId="0" borderId="0" xfId="18" applyFont="1" applyAlignment="1">
      <alignment vertical="center"/>
    </xf>
    <xf numFmtId="0" fontId="3" fillId="0" borderId="0" xfId="2" applyFont="1" applyAlignment="1">
      <alignment vertical="center"/>
    </xf>
    <xf numFmtId="0" fontId="33" fillId="0" borderId="0" xfId="2" applyFont="1" applyAlignment="1">
      <alignment vertical="center" wrapText="1"/>
    </xf>
    <xf numFmtId="0" fontId="3" fillId="4" borderId="24" xfId="2" applyFont="1" applyFill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4" fillId="2" borderId="0" xfId="0" applyFont="1" applyFill="1" applyAlignment="1">
      <alignment horizontal="right" wrapText="1"/>
    </xf>
    <xf numFmtId="0" fontId="25" fillId="2" borderId="0" xfId="0" applyFont="1" applyFill="1" applyAlignment="1">
      <alignment horizontal="right" wrapText="1"/>
    </xf>
    <xf numFmtId="0" fontId="25" fillId="3" borderId="0" xfId="0" applyFont="1" applyFill="1" applyAlignment="1">
      <alignment horizontal="right" wrapText="1"/>
    </xf>
    <xf numFmtId="0" fontId="18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1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" fillId="0" borderId="16" xfId="2" applyFont="1" applyBorder="1" applyAlignment="1">
      <alignment wrapText="1"/>
    </xf>
    <xf numFmtId="0" fontId="0" fillId="0" borderId="16" xfId="0" applyBorder="1" applyAlignment="1">
      <alignment wrapText="1"/>
    </xf>
    <xf numFmtId="0" fontId="2" fillId="0" borderId="7" xfId="2" applyFont="1" applyBorder="1" applyAlignment="1">
      <alignment wrapText="1"/>
    </xf>
    <xf numFmtId="0" fontId="0" fillId="0" borderId="7" xfId="0" applyBorder="1" applyAlignment="1">
      <alignment wrapText="1"/>
    </xf>
    <xf numFmtId="0" fontId="30" fillId="0" borderId="0" xfId="0" applyFont="1" applyAlignment="1">
      <alignment vertical="center" wrapText="1"/>
    </xf>
    <xf numFmtId="0" fontId="9" fillId="0" borderId="26" xfId="0" applyFont="1" applyBorder="1" applyAlignment="1">
      <alignment horizontal="justify" vertical="top" wrapText="1"/>
    </xf>
    <xf numFmtId="0" fontId="9" fillId="0" borderId="27" xfId="0" applyFont="1" applyBorder="1" applyAlignment="1">
      <alignment horizontal="justify" vertical="top" wrapText="1"/>
    </xf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9">
    <cellStyle name="Comma" xfId="18" builtinId="3"/>
    <cellStyle name="Hyperlink" xfId="17" builtinId="8"/>
    <cellStyle name="Normal" xfId="0" builtinId="0"/>
    <cellStyle name="Normal 2" xfId="16" xr:uid="{00000000-0005-0000-0000-000000000000}"/>
    <cellStyle name="Normal 4" xfId="4" xr:uid="{00000000-0005-0000-0000-000001000000}"/>
    <cellStyle name="Обычный 2" xfId="5" xr:uid="{00000000-0005-0000-0000-000004000000}"/>
    <cellStyle name="Обычный 2 2" xfId="2" xr:uid="{00000000-0005-0000-0000-000005000000}"/>
    <cellStyle name="Обычный 2 2 2" xfId="6" xr:uid="{00000000-0005-0000-0000-000006000000}"/>
    <cellStyle name="Обычный 2 3" xfId="7" xr:uid="{00000000-0005-0000-0000-000007000000}"/>
    <cellStyle name="Обычный 3" xfId="8" xr:uid="{00000000-0005-0000-0000-000008000000}"/>
    <cellStyle name="Обычный 3 2" xfId="9" xr:uid="{00000000-0005-0000-0000-000009000000}"/>
    <cellStyle name="Обычный 4" xfId="10" xr:uid="{00000000-0005-0000-0000-00000A000000}"/>
    <cellStyle name="Обычный 5" xfId="11" xr:uid="{00000000-0005-0000-0000-00000B000000}"/>
    <cellStyle name="Обычный 6" xfId="12" xr:uid="{00000000-0005-0000-0000-00000C000000}"/>
    <cellStyle name="Обычный_ek" xfId="1" xr:uid="{00000000-0005-0000-0000-00000D000000}"/>
    <cellStyle name="Обычный_Лист1" xfId="3" xr:uid="{00000000-0005-0000-0000-00000E000000}"/>
    <cellStyle name="Финансовый 2" xfId="13" xr:uid="{00000000-0005-0000-0000-00000F000000}"/>
    <cellStyle name="Финансовый 2 2" xfId="14" xr:uid="{00000000-0005-0000-0000-000010000000}"/>
    <cellStyle name="Финансовый 2 3" xfId="15" xr:uid="{00000000-0005-0000-0000-000011000000}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166" formatCode="dd/mm/yyyy"/>
      <fill>
        <patternFill patternType="none">
          <fgColor indexed="64"/>
          <bgColor auto="1"/>
        </patternFill>
      </fill>
      <alignment horizontal="right" vertical="top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 Unicode MS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2" formatCode="0.00"/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165" formatCode="0.0000"/>
      <fill>
        <patternFill patternType="none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2" formatCode="0.00"/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solid">
          <fgColor indexed="64"/>
          <bgColor theme="0"/>
        </patternFill>
      </fill>
      <alignment horizontal="right" vertical="top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Unicode MS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30" formatCode="@"/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alignment horizontal="righ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name val="Arial Unicode MS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Unicode MS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name val="Arial Unicode MS"/>
        <scheme val="none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007\Desktop\LAST%20WP\&#1054;&#1073;&#1100;&#1077;&#1076;&#1077;&#1085;&#1085;&#1077;&#1085;&#1099;&#1077;%20&#1088;&#1072;&#1073;&#1076;&#1086;&#1082;&#1080;\Users\User\Desktop\UNDP%20Tajikistan%20TB%20Lab%20Project\Lab%20Equipments\Equipment%20Database\2012%20012%20Equipment%20Database%20-%20Consoli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User\Desktop\UNDP%20Tajikistan%20TB%20Lab%20Project\Lab%20Equipments\Equipment%20Database\2012%20012%20Equipment%20Database%20-%20Consoli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Config"/>
      <sheetName val="Microscopes - RTBC"/>
      <sheetName val="MalariaEQ"/>
      <sheetName val="Sheet3"/>
    </sheetNames>
    <sheetDataSet>
      <sheetData sheetId="0"/>
      <sheetData sheetId="1">
        <row r="3">
          <cell r="A3" t="str">
            <v>TB</v>
          </cell>
          <cell r="R3" t="str">
            <v>Dushanbe</v>
          </cell>
          <cell r="T3" t="str">
            <v>Regional TB Center</v>
          </cell>
          <cell r="Z3" t="str">
            <v>HIV</v>
          </cell>
        </row>
        <row r="4">
          <cell r="R4" t="str">
            <v>Sugd</v>
          </cell>
          <cell r="T4" t="str">
            <v>Regional HIV Center</v>
          </cell>
          <cell r="Z4" t="str">
            <v>TB</v>
          </cell>
        </row>
        <row r="8">
          <cell r="T8" t="str">
            <v>National HIV Center</v>
          </cell>
        </row>
        <row r="10">
          <cell r="T10" t="str">
            <v>National TB Center</v>
          </cell>
        </row>
        <row r="12">
          <cell r="T12" t="str">
            <v>Polyclinic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Config"/>
      <sheetName val="Microscopes - RTBC"/>
      <sheetName val="MalariaEQ"/>
      <sheetName val="Sheet3"/>
    </sheetNames>
    <sheetDataSet>
      <sheetData sheetId="0"/>
      <sheetData sheetId="1">
        <row r="3">
          <cell r="A3" t="str">
            <v>TB</v>
          </cell>
          <cell r="R3" t="str">
            <v>Dushanbe</v>
          </cell>
          <cell r="T3" t="str">
            <v>Regional TB Center</v>
          </cell>
          <cell r="Z3" t="str">
            <v>HIV</v>
          </cell>
        </row>
        <row r="4">
          <cell r="R4" t="str">
            <v>Sugd</v>
          </cell>
          <cell r="T4" t="str">
            <v>Regional HIV Center</v>
          </cell>
          <cell r="Z4" t="str">
            <v>TB</v>
          </cell>
        </row>
        <row r="8">
          <cell r="T8" t="str">
            <v>National HIV Center</v>
          </cell>
        </row>
        <row r="10">
          <cell r="T10" t="str">
            <v>National TB Center</v>
          </cell>
        </row>
        <row r="12">
          <cell r="T12" t="str">
            <v>Polyclinic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198134-34E3-4B27-B920-B04C649CE7AB}" name="Таблица1332" displayName="Таблица1332" ref="A8:AE203" totalsRowCount="1" headerRowDxfId="65" dataDxfId="63" totalsRowDxfId="62" headerRowBorderDxfId="64" dataCellStyle="Обычный_Лист1">
  <autoFilter ref="A8:AE202" xr:uid="{9E198134-34E3-4B27-B920-B04C649CE7AB}"/>
  <tableColumns count="31">
    <tableColumn id="2" xr3:uid="{17AD81F0-EAC8-4DF9-A50C-C2BED66FB2A2}" name="№" dataDxfId="61" totalsRowDxfId="60" dataCellStyle="Обычный_Лист1"/>
    <tableColumn id="28" xr3:uid="{4DB1BB7A-3815-4A5A-98BE-FE4F010B8EB3}" name="Столбец4" dataDxfId="59" totalsRowDxfId="58" dataCellStyle="Обычный_Лист1"/>
    <tableColumn id="3" xr3:uid="{D8BA68E0-4D63-4622-8273-EC3D1804244C}" name="Year of purchase/ Год покупки" dataDxfId="57" totalsRowDxfId="56" dataCellStyle="Обычный_Лист1"/>
    <tableColumn id="4" xr3:uid="{0F8F0AE5-C96A-44E0-907D-258E74C4C93A}" name="Item Description / Описание " totalsRowLabel="TOTAL" dataDxfId="55" totalsRowDxfId="54" dataCellStyle="Обычный_Лист1"/>
    <tableColumn id="5" xr3:uid="{AF1CB21C-B2D3-429C-A3C4-EF21FBE3196D}" name="Item Location / Место нахождение" dataDxfId="53" totalsRowDxfId="52" dataCellStyle="Обычный_Лист1"/>
    <tableColumn id="6" xr3:uid="{361C1918-1BAB-412E-BDAA-1381655FC56B}" name="Organisation / Организация" dataDxfId="51" totalsRowDxfId="50" dataCellStyle="Обычный_Лист1"/>
    <tableColumn id="7" xr3:uid="{D725258A-53ED-4B8B-B6AB-51505C21F1C9}" name="Actual quantity / Фактическое к-во" totalsRowFunction="sum" dataDxfId="49" totalsRowDxfId="48" dataCellStyle="Обычный_Лист1"/>
    <tableColumn id="8" xr3:uid="{25950BE2-7308-41EF-9ADA-8A1F8502158E}" name="Manufacturer / Производитель" dataDxfId="47" totalsRowDxfId="46" dataCellStyle="Обычный_Лист1"/>
    <tableColumn id="9" xr3:uid="{64F1C91C-1AC8-468C-B6AB-3ECD8D7DB78D}" name="Serial Number/ Серийный №" dataDxfId="45" totalsRowDxfId="44" dataCellStyle="Обычный_Лист1"/>
    <tableColumn id="15" xr3:uid="{694F8610-7DC6-4100-A5A7-6C0A8B38CAB7}" name="Tag #" dataDxfId="43" totalsRowDxfId="42" dataCellStyle="Обычный_Лист1"/>
    <tableColumn id="24" xr3:uid="{0813998E-EBCC-44B4-A84C-A2D4AD1995BE}" name="Photo" dataDxfId="41" totalsRowDxfId="40" dataCellStyle="Обычный 2 2"/>
    <tableColumn id="30" xr3:uid="{71E277B3-7C5F-4965-8481-DBAE98DFF4CF}" name="UN rate" dataDxfId="39" totalsRowDxfId="38" dataCellStyle="Обычный_Лист1"/>
    <tableColumn id="10" xr3:uid="{2984DB93-B206-452C-BBB3-730145A676BA}" name="Unit cost per unit US$/ Цена за ед. в долл. США" totalsRowFunction="sum" dataDxfId="37" totalsRowDxfId="36"/>
    <tableColumn id="11" xr3:uid="{AEB27A26-50E0-4DD1-BCE5-32EA54ED116C}" name="Total amount US$/ общая сумма в долл. США" totalsRowFunction="sum" dataDxfId="35" totalsRowDxfId="34">
      <calculatedColumnFormula>Таблица1332[[#This Row],[Actual quantity / Фактическое к-во]]*Таблица1332[[#This Row],[Unit cost per unit US$/ Цена за ед. в долл. США]]</calculatedColumnFormula>
    </tableColumn>
    <tableColumn id="27" xr3:uid="{A4D5E423-E80B-4173-AD7F-DC6E92C5EC39}" name="Useful life of the asset as per POPP" dataDxfId="33" totalsRowDxfId="32" dataCellStyle="Обычный_Лист1"/>
    <tableColumn id="26" xr3:uid="{2E9E43CF-7CDD-45B9-9966-C1AD6FE69C57}" name="Monthly depreciation expense acc useful life" dataDxfId="31" totalsRowDxfId="30" dataCellStyle="Обычный_Лист1">
      <calculatedColumnFormula>Таблица1332[[#This Row],[Unit cost per unit US$/ Цена за ед. в долл. США]]/Таблица1332[[#This Row],[Useful life of the asset as per POPP]]/12</calculatedColumnFormula>
    </tableColumn>
    <tableColumn id="14" xr3:uid="{D7EB60C2-299C-47DE-BC37-3BB60F6D1CA6}" name="Method of disposal/ Метод списания" dataDxfId="29" totalsRowDxfId="28" dataCellStyle="Обычный_Лист1"/>
    <tableColumn id="1" xr3:uid="{6B01E4FF-0F37-470E-8F0C-5A067BC6E433}" name="Reason for disposal / Причина списания" dataDxfId="27" totalsRowDxfId="26" dataCellStyle="Обычный_Лист1"/>
    <tableColumn id="20" xr3:uid="{061582E8-5D4F-4CF7-8C84-E3259B8F6684}" name="RDP number" dataDxfId="25" totalsRowDxfId="24" dataCellStyle="Обычный_Лист1"/>
    <tableColumn id="21" xr3:uid="{CB3E7E5F-7ECF-4EF5-B758-01533196CFB7}" name="PO number" dataDxfId="23" totalsRowDxfId="22" dataCellStyle="Обычный_Лист1"/>
    <tableColumn id="22" xr3:uid="{1CB940FD-64A2-491C-A3B5-B190F1F062C9}" name="Date of act" dataDxfId="21" totalsRowDxfId="20" dataCellStyle="Обычный_Лист1"/>
    <tableColumn id="23" xr3:uid="{04B0D808-8242-44B4-AA56-EF1FEE199488}" name="Date of SR act" dataDxfId="19" totalsRowDxfId="18" dataCellStyle="Обычный_Лист1"/>
    <tableColumn id="13" xr3:uid="{1DE97872-1459-48D4-8443-4C75999B8043}" name="Цена коррект" totalsRowFunction="sum" dataDxfId="17" totalsRowDxfId="16" dataCellStyle="Обычный_Лист1"/>
    <tableColumn id="19" xr3:uid="{BDB72131-C480-4657-92CE-F188D0A2476D}" name="цена без НДС" dataDxfId="15" totalsRowDxfId="14" dataCellStyle="Обычный_Лист1"/>
    <tableColumn id="16" xr3:uid="{2D606AAD-E5D4-4BDC-90F6-A29697435A85}" name="SR act" dataDxfId="13" totalsRowDxfId="12" dataCellStyle="Обычный_Лист1"/>
    <tableColumn id="17" xr3:uid="{A0290467-A860-409A-8B68-E8D7D8663172}" name="Additional costs" dataDxfId="11" totalsRowDxfId="10" dataCellStyle="Обычный_Лист1"/>
    <tableColumn id="18" xr3:uid="{DB4136DA-D0A2-48CA-8E7E-2689E0A133FD}" name="Столбец1" dataDxfId="9" totalsRowDxfId="8" dataCellStyle="Обычный_Лист1"/>
    <tableColumn id="34" xr3:uid="{11E72DF0-D307-4C53-B08A-5B77D405B235}" name="Placed into service date" dataDxfId="7" totalsRowDxfId="6" dataCellStyle="Обычный_Лист1"/>
    <tableColumn id="29" xr3:uid="{37420CC5-69B0-415F-BDF8-F2CEFDCF1B96}" name="Months as of December 2023" dataDxfId="5" totalsRowDxfId="4" dataCellStyle="Обычный_Лист1"/>
    <tableColumn id="33" xr3:uid="{9E684B8D-F922-4DCA-BF02-E7EA9CC061EA}" name="Actual depr amount" totalsRowFunction="sum" dataDxfId="3" totalsRowDxfId="2">
      <calculatedColumnFormula>IF('Depreciation calc'!$G9*'Depreciation calc'!$P9*'Depreciation calc'!$AC9&lt;N9,'Depreciation calc'!$G9*'Depreciation calc'!$P9*'Depreciation calc'!$AC9,N9)</calculatedColumnFormula>
    </tableColumn>
    <tableColumn id="12" xr3:uid="{91A49EDD-183F-46B3-A9D8-A13C4D38FEB7}" name="balance as of December 2023" totalsRowFunction="sum" dataDxfId="1" totalsRowDxfId="0">
      <calculatedColumnFormula>'Depreciation calc'!$N9-'Depreciation calc'!$AD9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D9F5-1A43-44DD-9A7E-6DDD9D76B535}">
  <sheetPr>
    <pageSetUpPr fitToPage="1"/>
  </sheetPr>
  <dimension ref="A1:AY1041597"/>
  <sheetViews>
    <sheetView tabSelected="1" zoomScaleNormal="100" zoomScaleSheetLayoutView="42" zoomScalePageLayoutView="84" workbookViewId="0">
      <pane ySplit="8" topLeftCell="A9" activePane="bottomLeft" state="frozen"/>
      <selection pane="bottomLeft" activeCell="A206" sqref="A206:XFD210"/>
    </sheetView>
  </sheetViews>
  <sheetFormatPr defaultColWidth="9.109375" defaultRowHeight="15"/>
  <cols>
    <col min="1" max="1" width="4.44140625" style="3" customWidth="1"/>
    <col min="2" max="2" width="4" style="3" hidden="1" customWidth="1"/>
    <col min="3" max="3" width="10.44140625" style="4" hidden="1" customWidth="1"/>
    <col min="4" max="4" width="50.33203125" style="4" customWidth="1"/>
    <col min="5" max="5" width="7.6640625" style="4" hidden="1" customWidth="1"/>
    <col min="6" max="6" width="24.88671875" style="2" customWidth="1"/>
    <col min="7" max="7" width="10" style="2" hidden="1" customWidth="1"/>
    <col min="8" max="8" width="16.33203125" style="4" hidden="1" customWidth="1"/>
    <col min="9" max="9" width="23.6640625" style="4" customWidth="1"/>
    <col min="10" max="10" width="19.33203125" style="71" customWidth="1"/>
    <col min="11" max="11" width="7.88671875" style="4" hidden="1" customWidth="1"/>
    <col min="12" max="12" width="10.6640625" style="4" hidden="1" customWidth="1"/>
    <col min="13" max="13" width="12.109375" style="4" customWidth="1"/>
    <col min="14" max="14" width="11.88671875" style="4" customWidth="1"/>
    <col min="15" max="15" width="11.33203125" style="3" customWidth="1"/>
    <col min="16" max="16" width="11.5546875" style="6" customWidth="1"/>
    <col min="17" max="17" width="13.33203125" style="3" customWidth="1"/>
    <col min="18" max="18" width="14" style="3" customWidth="1"/>
    <col min="19" max="19" width="10.44140625" style="3" customWidth="1"/>
    <col min="20" max="20" width="13.33203125" style="3" customWidth="1"/>
    <col min="21" max="21" width="11.33203125" style="3" hidden="1" customWidth="1"/>
    <col min="22" max="22" width="13" style="3" hidden="1" customWidth="1"/>
    <col min="23" max="23" width="7" style="3" hidden="1" customWidth="1"/>
    <col min="24" max="24" width="3.88671875" style="3" hidden="1" customWidth="1"/>
    <col min="25" max="25" width="4.88671875" style="3" hidden="1" customWidth="1"/>
    <col min="26" max="26" width="5.88671875" style="3" hidden="1" customWidth="1"/>
    <col min="27" max="27" width="0.109375" style="3" customWidth="1"/>
    <col min="28" max="28" width="11.109375" style="3" customWidth="1"/>
    <col min="29" max="29" width="13.33203125" style="3" customWidth="1"/>
    <col min="30" max="30" width="13.6640625" style="3" customWidth="1"/>
    <col min="31" max="31" width="12.88671875" style="3" customWidth="1"/>
    <col min="32" max="32" width="11" style="3" customWidth="1"/>
    <col min="33" max="33" width="20.33203125" style="3" customWidth="1"/>
    <col min="34" max="34" width="9.109375" style="3"/>
    <col min="35" max="35" width="22.109375" style="3" customWidth="1"/>
    <col min="36" max="36" width="12.88671875" style="3" bestFit="1" customWidth="1"/>
    <col min="37" max="16384" width="9.109375" style="3"/>
  </cols>
  <sheetData>
    <row r="1" spans="1:51" s="1" customFormat="1" ht="15.75" customHeight="1">
      <c r="A1" s="24"/>
      <c r="B1" s="24"/>
      <c r="C1" s="146" t="s">
        <v>0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</row>
    <row r="2" spans="1:51" s="1" customFormat="1" ht="25.2" customHeight="1">
      <c r="A2" s="24"/>
      <c r="B2" s="24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</row>
    <row r="3" spans="1:51" s="1" customFormat="1" ht="15.75" customHeight="1">
      <c r="A3" s="25"/>
      <c r="B3" s="25"/>
      <c r="C3" s="25"/>
      <c r="D3" s="101" t="s">
        <v>1</v>
      </c>
      <c r="E3" s="25"/>
      <c r="F3" s="58" t="s">
        <v>2</v>
      </c>
      <c r="G3" s="25"/>
      <c r="H3" s="25"/>
      <c r="I3" s="25"/>
      <c r="J3" s="67"/>
      <c r="K3" s="25"/>
      <c r="L3" s="25"/>
      <c r="M3" s="25"/>
      <c r="N3" s="25"/>
      <c r="O3" s="25"/>
      <c r="P3" s="147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</row>
    <row r="4" spans="1:51" s="1" customFormat="1" ht="15.75" customHeight="1">
      <c r="A4" s="25"/>
      <c r="B4" s="25"/>
      <c r="C4" s="25"/>
      <c r="D4" s="101" t="s">
        <v>3</v>
      </c>
      <c r="E4" s="25"/>
      <c r="F4" s="59" t="s">
        <v>4</v>
      </c>
      <c r="G4" s="25"/>
      <c r="H4" s="25"/>
      <c r="I4" s="25"/>
      <c r="J4" s="67"/>
      <c r="K4" s="25"/>
      <c r="L4" s="25"/>
      <c r="M4" s="25"/>
      <c r="N4" s="25" t="s">
        <v>5</v>
      </c>
      <c r="O4" s="25"/>
      <c r="P4" s="149" t="s">
        <v>6</v>
      </c>
      <c r="Q4" s="150"/>
      <c r="R4" s="150"/>
      <c r="S4" s="150"/>
      <c r="T4" s="150"/>
      <c r="U4" s="151"/>
      <c r="V4" s="151"/>
      <c r="W4" s="151"/>
      <c r="X4" s="151"/>
      <c r="Y4" s="151"/>
      <c r="Z4" s="151"/>
      <c r="AA4" s="151"/>
      <c r="AB4" s="150"/>
      <c r="AC4" s="150"/>
      <c r="AD4" s="150"/>
      <c r="AE4" s="151"/>
    </row>
    <row r="5" spans="1:51" s="1" customFormat="1" ht="18.75" customHeight="1">
      <c r="A5" s="25"/>
      <c r="B5" s="25"/>
      <c r="C5" s="25"/>
      <c r="D5" s="101"/>
      <c r="E5" s="25"/>
      <c r="F5" s="59"/>
      <c r="G5" s="25"/>
      <c r="H5" s="25"/>
      <c r="I5" s="25"/>
      <c r="J5" s="67"/>
      <c r="K5" s="25"/>
      <c r="L5" s="25"/>
      <c r="M5" s="25"/>
      <c r="N5" s="25"/>
      <c r="O5" s="25"/>
      <c r="P5" s="152" t="s">
        <v>7</v>
      </c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</row>
    <row r="6" spans="1:51" s="2" customFormat="1" ht="27" customHeight="1">
      <c r="A6" s="26"/>
      <c r="B6" s="26"/>
      <c r="C6" s="26"/>
      <c r="D6" s="102"/>
      <c r="E6" s="25"/>
      <c r="F6" s="25"/>
      <c r="G6" s="25"/>
      <c r="H6" s="28"/>
      <c r="I6" s="25"/>
      <c r="J6" s="67"/>
      <c r="K6" s="25"/>
      <c r="L6" s="25"/>
      <c r="M6" s="120"/>
      <c r="N6" s="120"/>
      <c r="O6" s="121"/>
      <c r="P6" s="120"/>
      <c r="Q6" s="26"/>
      <c r="R6" s="26"/>
      <c r="S6" s="97" t="s">
        <v>8</v>
      </c>
      <c r="T6" s="90"/>
      <c r="U6" s="26"/>
      <c r="V6" s="26"/>
      <c r="W6" s="26"/>
      <c r="X6" s="26"/>
      <c r="Y6" s="26"/>
      <c r="Z6" s="26"/>
      <c r="AA6" s="26"/>
      <c r="AB6" s="90"/>
      <c r="AC6" s="90"/>
      <c r="AD6" s="100" t="s">
        <v>9</v>
      </c>
      <c r="AE6" s="26"/>
    </row>
    <row r="7" spans="1:51" s="2" customFormat="1" ht="24.6" customHeight="1" thickBot="1">
      <c r="A7" s="26"/>
      <c r="B7" s="26"/>
      <c r="C7" s="26"/>
      <c r="D7" s="26"/>
      <c r="E7" s="26"/>
      <c r="F7" s="26"/>
      <c r="G7" s="26"/>
      <c r="H7" s="26"/>
      <c r="I7" s="26"/>
      <c r="J7" s="68"/>
      <c r="K7" s="26"/>
      <c r="L7" s="26"/>
      <c r="M7" s="119"/>
      <c r="N7" s="119"/>
      <c r="O7" s="26"/>
      <c r="P7" s="119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19"/>
      <c r="AD7" s="119"/>
      <c r="AE7" s="119"/>
    </row>
    <row r="8" spans="1:51" s="4" customFormat="1" ht="68.25" customHeight="1" thickBot="1">
      <c r="A8" s="52" t="s">
        <v>10</v>
      </c>
      <c r="B8" s="51" t="s">
        <v>11</v>
      </c>
      <c r="C8" s="53" t="s">
        <v>12</v>
      </c>
      <c r="D8" s="52" t="s">
        <v>13</v>
      </c>
      <c r="E8" s="54" t="s">
        <v>14</v>
      </c>
      <c r="F8" s="104" t="s">
        <v>15</v>
      </c>
      <c r="G8" s="52" t="s">
        <v>16</v>
      </c>
      <c r="H8" s="52" t="s">
        <v>17</v>
      </c>
      <c r="I8" s="52" t="s">
        <v>18</v>
      </c>
      <c r="J8" s="69" t="s">
        <v>19</v>
      </c>
      <c r="K8" s="51" t="s">
        <v>20</v>
      </c>
      <c r="L8" s="53" t="s">
        <v>21</v>
      </c>
      <c r="M8" s="52" t="s">
        <v>22</v>
      </c>
      <c r="N8" s="52" t="s">
        <v>23</v>
      </c>
      <c r="O8" s="52" t="s">
        <v>24</v>
      </c>
      <c r="P8" s="52" t="s">
        <v>25</v>
      </c>
      <c r="Q8" s="54" t="s">
        <v>26</v>
      </c>
      <c r="R8" s="52" t="s">
        <v>27</v>
      </c>
      <c r="S8" s="52" t="s">
        <v>28</v>
      </c>
      <c r="T8" s="52" t="s">
        <v>29</v>
      </c>
      <c r="U8" s="51" t="s">
        <v>30</v>
      </c>
      <c r="V8" s="48" t="s">
        <v>31</v>
      </c>
      <c r="W8" s="49" t="s">
        <v>32</v>
      </c>
      <c r="X8" s="49" t="s">
        <v>33</v>
      </c>
      <c r="Y8" s="49" t="s">
        <v>34</v>
      </c>
      <c r="Z8" s="49" t="s">
        <v>35</v>
      </c>
      <c r="AA8" s="55" t="s">
        <v>36</v>
      </c>
      <c r="AB8" s="52" t="s">
        <v>37</v>
      </c>
      <c r="AC8" s="52" t="s">
        <v>38</v>
      </c>
      <c r="AD8" s="52" t="s">
        <v>39</v>
      </c>
      <c r="AE8" s="53" t="s">
        <v>40</v>
      </c>
      <c r="AF8" s="145" t="s">
        <v>20</v>
      </c>
      <c r="AG8" s="145" t="s">
        <v>41</v>
      </c>
    </row>
    <row r="9" spans="1:51" s="6" customFormat="1" ht="25.5" customHeight="1">
      <c r="A9" s="131">
        <v>1</v>
      </c>
      <c r="B9" s="44" t="s">
        <v>42</v>
      </c>
      <c r="C9" s="44">
        <v>2012</v>
      </c>
      <c r="D9" s="140" t="s">
        <v>43</v>
      </c>
      <c r="E9" s="43"/>
      <c r="F9" s="105" t="s">
        <v>44</v>
      </c>
      <c r="G9" s="50">
        <v>1</v>
      </c>
      <c r="H9" s="43" t="s">
        <v>45</v>
      </c>
      <c r="I9" s="43">
        <v>206163292</v>
      </c>
      <c r="J9" s="66" t="s">
        <v>46</v>
      </c>
      <c r="K9" s="45" t="s">
        <v>47</v>
      </c>
      <c r="L9" s="46">
        <v>47.35</v>
      </c>
      <c r="M9" s="123">
        <v>422.95</v>
      </c>
      <c r="N9" s="124">
        <f>Таблица1332[[#This Row],[Actual quantity / Фактическое к-во]]*Таблица1332[[#This Row],[Unit cost per unit US$/ Цена за ед. в долл. США]]</f>
        <v>422.95</v>
      </c>
      <c r="O9" s="46">
        <v>20</v>
      </c>
      <c r="P9" s="91">
        <f>Таблица1332[[#This Row],[Unit cost per unit US$/ Цена за ед. в долл. США]]/Таблица1332[[#This Row],[Useful life of the asset as per POPP]]/12</f>
        <v>1.7622916666666668</v>
      </c>
      <c r="Q9" s="46" t="s">
        <v>48</v>
      </c>
      <c r="R9" s="43" t="s">
        <v>49</v>
      </c>
      <c r="S9" s="44" t="s">
        <v>50</v>
      </c>
      <c r="T9" s="43" t="s">
        <v>51</v>
      </c>
      <c r="U9" s="43" t="s">
        <v>52</v>
      </c>
      <c r="V9" s="47">
        <v>41270</v>
      </c>
      <c r="W9" s="44">
        <v>51.66</v>
      </c>
      <c r="X9" s="44"/>
      <c r="Y9" s="44"/>
      <c r="Z9" s="44"/>
      <c r="AA9" s="44"/>
      <c r="AB9" s="85">
        <v>41221</v>
      </c>
      <c r="AC9" s="82">
        <v>134</v>
      </c>
      <c r="AD9" s="125">
        <f>IF('Depreciation calc'!$G9*'Depreciation calc'!$P9*'Depreciation calc'!$AC9&lt;N9,'Depreciation calc'!$G9*'Depreciation calc'!$P9*'Depreciation calc'!$AC9,N9)</f>
        <v>236.14708333333334</v>
      </c>
      <c r="AE9" s="129">
        <f>'Depreciation calc'!$N9-'Depreciation calc'!$AD9</f>
        <v>186.80291666666665</v>
      </c>
      <c r="AF9" s="117" t="s">
        <v>53</v>
      </c>
      <c r="AG9" s="118" t="s">
        <v>54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135"/>
      <c r="AS9" s="135"/>
      <c r="AT9" s="135"/>
      <c r="AU9" s="136"/>
      <c r="AV9" s="137"/>
      <c r="AW9" s="137"/>
      <c r="AX9" s="137"/>
    </row>
    <row r="10" spans="1:51" s="6" customFormat="1" ht="25.5" customHeight="1">
      <c r="A10" s="131">
        <v>2</v>
      </c>
      <c r="B10" s="30" t="s">
        <v>42</v>
      </c>
      <c r="C10" s="30">
        <v>2012</v>
      </c>
      <c r="D10" s="132" t="s">
        <v>55</v>
      </c>
      <c r="E10" s="29"/>
      <c r="F10" s="105" t="s">
        <v>44</v>
      </c>
      <c r="G10" s="108">
        <v>1</v>
      </c>
      <c r="H10" s="29" t="s">
        <v>56</v>
      </c>
      <c r="I10" s="29" t="s">
        <v>57</v>
      </c>
      <c r="J10" s="41" t="s">
        <v>58</v>
      </c>
      <c r="K10" s="31" t="s">
        <v>47</v>
      </c>
      <c r="L10" s="27">
        <v>47.35</v>
      </c>
      <c r="M10" s="125">
        <v>253.64</v>
      </c>
      <c r="N10" s="126">
        <f>Таблица1332[[#This Row],[Actual quantity / Фактическое к-во]]*Таблица1332[[#This Row],[Unit cost per unit US$/ Цена за ед. в долл. США]]</f>
        <v>253.64</v>
      </c>
      <c r="O10" s="27">
        <v>8</v>
      </c>
      <c r="P10" s="92">
        <f>Таблица1332[[#This Row],[Unit cost per unit US$/ Цена за ед. в долл. США]]/Таблица1332[[#This Row],[Useful life of the asset as per POPP]]/12</f>
        <v>2.6420833333333333</v>
      </c>
      <c r="Q10" s="46" t="s">
        <v>48</v>
      </c>
      <c r="R10" s="29" t="s">
        <v>49</v>
      </c>
      <c r="S10" s="30" t="s">
        <v>59</v>
      </c>
      <c r="T10" s="43" t="s">
        <v>60</v>
      </c>
      <c r="U10" s="29" t="s">
        <v>52</v>
      </c>
      <c r="V10" s="32">
        <v>41270</v>
      </c>
      <c r="W10" s="30">
        <v>51.66</v>
      </c>
      <c r="X10" s="30"/>
      <c r="Y10" s="30"/>
      <c r="Z10" s="30"/>
      <c r="AA10" s="30"/>
      <c r="AB10" s="37">
        <v>41273</v>
      </c>
      <c r="AC10" s="33">
        <v>133</v>
      </c>
      <c r="AD10" s="125">
        <f>IF('Depreciation calc'!$G10*'Depreciation calc'!$P10*'Depreciation calc'!$AC10&lt;N10,'Depreciation calc'!$G10*'Depreciation calc'!$P10*'Depreciation calc'!$AC10,N10)</f>
        <v>253.64</v>
      </c>
      <c r="AE10" s="129">
        <f>'Depreciation calc'!$N10-'Depreciation calc'!$AD10</f>
        <v>0</v>
      </c>
      <c r="AF10" s="117" t="s">
        <v>53</v>
      </c>
      <c r="AG10" s="107" t="s">
        <v>61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135"/>
      <c r="AS10" s="135"/>
      <c r="AT10" s="135"/>
      <c r="AU10" s="136"/>
      <c r="AV10" s="137"/>
      <c r="AW10" s="137"/>
      <c r="AX10" s="137"/>
    </row>
    <row r="11" spans="1:51" s="6" customFormat="1" ht="25.5" customHeight="1">
      <c r="A11" s="131">
        <v>3</v>
      </c>
      <c r="B11" s="30" t="s">
        <v>42</v>
      </c>
      <c r="C11" s="30">
        <v>2012</v>
      </c>
      <c r="D11" s="132" t="s">
        <v>62</v>
      </c>
      <c r="E11" s="29"/>
      <c r="F11" s="105" t="s">
        <v>44</v>
      </c>
      <c r="G11" s="108">
        <v>1</v>
      </c>
      <c r="H11" s="29" t="s">
        <v>63</v>
      </c>
      <c r="I11" s="29">
        <v>3145885</v>
      </c>
      <c r="J11" s="41" t="s">
        <v>58</v>
      </c>
      <c r="K11" s="34" t="s">
        <v>47</v>
      </c>
      <c r="L11" s="29"/>
      <c r="M11" s="125">
        <v>191.37</v>
      </c>
      <c r="N11" s="126">
        <f>Таблица1332[[#This Row],[Actual quantity / Фактическое к-во]]*Таблица1332[[#This Row],[Unit cost per unit US$/ Цена за ед. в долл. США]]</f>
        <v>191.37</v>
      </c>
      <c r="O11" s="27">
        <v>8</v>
      </c>
      <c r="P11" s="92">
        <f>Таблица1332[[#This Row],[Unit cost per unit US$/ Цена за ед. в долл. США]]/Таблица1332[[#This Row],[Useful life of the asset as per POPP]]/12</f>
        <v>1.9934375</v>
      </c>
      <c r="Q11" s="46" t="s">
        <v>48</v>
      </c>
      <c r="R11" s="29" t="s">
        <v>49</v>
      </c>
      <c r="S11" s="30" t="s">
        <v>64</v>
      </c>
      <c r="T11" s="43" t="s">
        <v>65</v>
      </c>
      <c r="U11" s="29" t="s">
        <v>52</v>
      </c>
      <c r="V11" s="32">
        <v>41270</v>
      </c>
      <c r="W11" s="30">
        <v>51.66</v>
      </c>
      <c r="X11" s="30"/>
      <c r="Y11" s="30"/>
      <c r="Z11" s="30"/>
      <c r="AA11" s="30"/>
      <c r="AB11" s="37">
        <v>41597</v>
      </c>
      <c r="AC11" s="33">
        <v>122</v>
      </c>
      <c r="AD11" s="125">
        <f>IF('Depreciation calc'!$G11*'Depreciation calc'!$P11*'Depreciation calc'!$AC11&lt;N11,'Depreciation calc'!$G11*'Depreciation calc'!$P11*'Depreciation calc'!$AC11,N11)</f>
        <v>191.37</v>
      </c>
      <c r="AE11" s="129">
        <f>'Depreciation calc'!$N11-'Depreciation calc'!$AD11</f>
        <v>0</v>
      </c>
      <c r="AF11" s="117" t="s">
        <v>53</v>
      </c>
      <c r="AG11" s="107" t="s">
        <v>61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135"/>
      <c r="AS11" s="135"/>
      <c r="AT11" s="135"/>
      <c r="AU11" s="136"/>
      <c r="AV11" s="137"/>
      <c r="AW11" s="137"/>
      <c r="AX11" s="137"/>
    </row>
    <row r="12" spans="1:51" s="6" customFormat="1" ht="25.5" customHeight="1">
      <c r="A12" s="131">
        <v>4</v>
      </c>
      <c r="B12" s="30" t="s">
        <v>42</v>
      </c>
      <c r="C12" s="30">
        <v>2011</v>
      </c>
      <c r="D12" s="132" t="s">
        <v>66</v>
      </c>
      <c r="E12" s="29"/>
      <c r="F12" s="105" t="s">
        <v>44</v>
      </c>
      <c r="G12" s="108">
        <v>1</v>
      </c>
      <c r="H12" s="29" t="s">
        <v>67</v>
      </c>
      <c r="I12" s="29" t="s">
        <v>68</v>
      </c>
      <c r="J12" s="41" t="s">
        <v>69</v>
      </c>
      <c r="K12" s="34" t="s">
        <v>47</v>
      </c>
      <c r="L12" s="29">
        <v>47.2</v>
      </c>
      <c r="M12" s="125">
        <v>832.3</v>
      </c>
      <c r="N12" s="126">
        <f>Таблица1332[[#This Row],[Actual quantity / Фактическое к-во]]*Таблица1332[[#This Row],[Unit cost per unit US$/ Цена за ед. в долл. США]]</f>
        <v>832.3</v>
      </c>
      <c r="O12" s="27">
        <v>8</v>
      </c>
      <c r="P12" s="92">
        <f>Таблица1332[[#This Row],[Unit cost per unit US$/ Цена за ед. в долл. США]]/Таблица1332[[#This Row],[Useful life of the asset as per POPP]]/12</f>
        <v>8.6697916666666668</v>
      </c>
      <c r="Q12" s="46" t="s">
        <v>48</v>
      </c>
      <c r="R12" s="29" t="s">
        <v>49</v>
      </c>
      <c r="S12" s="30" t="s">
        <v>70</v>
      </c>
      <c r="T12" s="43" t="s">
        <v>71</v>
      </c>
      <c r="U12" s="35">
        <v>40616</v>
      </c>
      <c r="V12" s="29" t="s">
        <v>72</v>
      </c>
      <c r="W12" s="30"/>
      <c r="X12" s="29"/>
      <c r="Y12" s="30"/>
      <c r="Z12" s="29"/>
      <c r="AA12" s="29"/>
      <c r="AB12" s="37">
        <v>41607</v>
      </c>
      <c r="AC12" s="33">
        <v>122</v>
      </c>
      <c r="AD12" s="125">
        <f>IF('Depreciation calc'!$G12*'Depreciation calc'!$P12*'Depreciation calc'!$AC12&lt;N12,'Depreciation calc'!$G12*'Depreciation calc'!$P12*'Depreciation calc'!$AC12,N12)</f>
        <v>832.3</v>
      </c>
      <c r="AE12" s="129">
        <f>'Depreciation calc'!$N12-'Depreciation calc'!$AD12</f>
        <v>0</v>
      </c>
      <c r="AF12" s="117" t="s">
        <v>53</v>
      </c>
      <c r="AG12" s="107" t="s">
        <v>61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135"/>
      <c r="AS12" s="135"/>
      <c r="AT12" s="135"/>
      <c r="AU12" s="136"/>
      <c r="AV12" s="137"/>
      <c r="AW12" s="137"/>
      <c r="AX12" s="137"/>
    </row>
    <row r="13" spans="1:51" ht="25.5" customHeight="1">
      <c r="A13" s="131">
        <v>5</v>
      </c>
      <c r="B13" s="30" t="s">
        <v>42</v>
      </c>
      <c r="C13" s="30">
        <v>2012</v>
      </c>
      <c r="D13" s="132" t="s">
        <v>73</v>
      </c>
      <c r="E13" s="29"/>
      <c r="F13" s="105" t="s">
        <v>44</v>
      </c>
      <c r="G13" s="108">
        <v>1</v>
      </c>
      <c r="H13" s="29" t="s">
        <v>74</v>
      </c>
      <c r="I13" s="29">
        <v>904566</v>
      </c>
      <c r="J13" s="38" t="s">
        <v>75</v>
      </c>
      <c r="K13" s="36" t="s">
        <v>47</v>
      </c>
      <c r="L13" s="33">
        <v>47.35</v>
      </c>
      <c r="M13" s="125">
        <v>4416.49</v>
      </c>
      <c r="N13" s="126">
        <f>Таблица1332[[#This Row],[Actual quantity / Фактическое к-во]]*Таблица1332[[#This Row],[Unit cost per unit US$/ Цена за ед. в долл. США]]</f>
        <v>4416.49</v>
      </c>
      <c r="O13" s="27">
        <v>8</v>
      </c>
      <c r="P13" s="92">
        <f>Таблица1332[[#This Row],[Unit cost per unit US$/ Цена за ед. в долл. США]]/Таблица1332[[#This Row],[Useful life of the asset as per POPP]]/12</f>
        <v>46.005104166666662</v>
      </c>
      <c r="Q13" s="46" t="s">
        <v>48</v>
      </c>
      <c r="R13" s="30" t="s">
        <v>49</v>
      </c>
      <c r="S13" s="30" t="s">
        <v>76</v>
      </c>
      <c r="T13" s="43" t="s">
        <v>77</v>
      </c>
      <c r="U13" s="30" t="s">
        <v>52</v>
      </c>
      <c r="V13" s="37">
        <v>41270</v>
      </c>
      <c r="W13" s="30">
        <v>51.66</v>
      </c>
      <c r="X13" s="30"/>
      <c r="Y13" s="30"/>
      <c r="Z13" s="30"/>
      <c r="AA13" s="30"/>
      <c r="AB13" s="37">
        <v>41428</v>
      </c>
      <c r="AC13" s="33">
        <v>127</v>
      </c>
      <c r="AD13" s="125">
        <f>IF('Depreciation calc'!$G13*'Depreciation calc'!$P13*'Depreciation calc'!$AC13&lt;N13,'Depreciation calc'!$G13*'Depreciation calc'!$P13*'Depreciation calc'!$AC13,N13)</f>
        <v>4416.49</v>
      </c>
      <c r="AE13" s="129">
        <f>'Depreciation calc'!$N13-'Depreciation calc'!$AD13</f>
        <v>0</v>
      </c>
      <c r="AF13" s="117" t="s">
        <v>53</v>
      </c>
      <c r="AG13" s="107" t="s">
        <v>61</v>
      </c>
      <c r="AR13" s="135"/>
      <c r="AS13" s="135"/>
      <c r="AT13" s="135"/>
      <c r="AU13" s="136"/>
      <c r="AV13" s="137"/>
      <c r="AW13" s="137"/>
      <c r="AX13" s="137"/>
      <c r="AY13" s="6"/>
    </row>
    <row r="14" spans="1:51" s="6" customFormat="1" ht="25.5" customHeight="1">
      <c r="A14" s="131">
        <v>6</v>
      </c>
      <c r="B14" s="30" t="s">
        <v>78</v>
      </c>
      <c r="C14" s="30">
        <v>2012</v>
      </c>
      <c r="D14" s="132" t="s">
        <v>79</v>
      </c>
      <c r="E14" s="29"/>
      <c r="F14" s="105" t="s">
        <v>44</v>
      </c>
      <c r="G14" s="108">
        <v>1</v>
      </c>
      <c r="H14" s="29" t="s">
        <v>80</v>
      </c>
      <c r="I14" s="29" t="s">
        <v>57</v>
      </c>
      <c r="J14" s="41" t="s">
        <v>81</v>
      </c>
      <c r="K14" s="31" t="s">
        <v>47</v>
      </c>
      <c r="L14" s="27">
        <v>47.35</v>
      </c>
      <c r="M14" s="125">
        <v>74.84</v>
      </c>
      <c r="N14" s="126">
        <f>Таблица1332[[#This Row],[Actual quantity / Фактическое к-во]]*Таблица1332[[#This Row],[Unit cost per unit US$/ Цена за ед. в долл. США]]</f>
        <v>74.84</v>
      </c>
      <c r="O14" s="27">
        <v>8</v>
      </c>
      <c r="P14" s="92">
        <f>Таблица1332[[#This Row],[Unit cost per unit US$/ Цена за ед. в долл. США]]/Таблица1332[[#This Row],[Useful life of the asset as per POPP]]/12</f>
        <v>0.77958333333333341</v>
      </c>
      <c r="Q14" s="46" t="s">
        <v>48</v>
      </c>
      <c r="R14" s="29" t="s">
        <v>49</v>
      </c>
      <c r="S14" s="30" t="s">
        <v>82</v>
      </c>
      <c r="T14" s="30" t="s">
        <v>83</v>
      </c>
      <c r="U14" s="29" t="s">
        <v>52</v>
      </c>
      <c r="V14" s="32">
        <v>41270</v>
      </c>
      <c r="W14" s="30">
        <v>254.99</v>
      </c>
      <c r="X14" s="30"/>
      <c r="Y14" s="30"/>
      <c r="Z14" s="30"/>
      <c r="AA14" s="30"/>
      <c r="AB14" s="37">
        <v>41253</v>
      </c>
      <c r="AC14" s="33">
        <v>133</v>
      </c>
      <c r="AD14" s="125">
        <f>IF('Depreciation calc'!$G14*'Depreciation calc'!$P14*'Depreciation calc'!$AC14&lt;N14,'Depreciation calc'!$G14*'Depreciation calc'!$P14*'Depreciation calc'!$AC14,N14)</f>
        <v>74.84</v>
      </c>
      <c r="AE14" s="129">
        <f>'Depreciation calc'!$N14-'Depreciation calc'!$AD14</f>
        <v>0</v>
      </c>
      <c r="AF14" s="117" t="s">
        <v>53</v>
      </c>
      <c r="AG14" s="107" t="s">
        <v>61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135"/>
      <c r="AS14" s="135"/>
      <c r="AT14" s="135"/>
      <c r="AU14" s="136"/>
      <c r="AV14" s="137"/>
      <c r="AW14" s="137"/>
      <c r="AX14" s="137"/>
    </row>
    <row r="15" spans="1:51" s="6" customFormat="1" ht="25.5" customHeight="1">
      <c r="A15" s="131">
        <v>7</v>
      </c>
      <c r="B15" s="76"/>
      <c r="C15" s="76"/>
      <c r="D15" s="132" t="s">
        <v>79</v>
      </c>
      <c r="E15" s="29"/>
      <c r="F15" s="105" t="s">
        <v>44</v>
      </c>
      <c r="G15" s="108">
        <v>1</v>
      </c>
      <c r="H15" s="29" t="s">
        <v>80</v>
      </c>
      <c r="I15" s="29" t="s">
        <v>57</v>
      </c>
      <c r="J15" s="41" t="s">
        <v>84</v>
      </c>
      <c r="K15" s="77"/>
      <c r="L15" s="75"/>
      <c r="M15" s="125">
        <v>74.84</v>
      </c>
      <c r="N15" s="126">
        <f>Таблица1332[[#This Row],[Actual quantity / Фактическое к-во]]*Таблица1332[[#This Row],[Unit cost per unit US$/ Цена за ед. в долл. США]]</f>
        <v>74.84</v>
      </c>
      <c r="O15" s="27">
        <v>8</v>
      </c>
      <c r="P15" s="93">
        <f>Таблица1332[[#This Row],[Unit cost per unit US$/ Цена за ед. в долл. США]]/Таблица1332[[#This Row],[Useful life of the asset as per POPP]]/12</f>
        <v>0.77958333333333341</v>
      </c>
      <c r="Q15" s="46" t="s">
        <v>48</v>
      </c>
      <c r="R15" s="29" t="s">
        <v>49</v>
      </c>
      <c r="S15" s="30" t="s">
        <v>82</v>
      </c>
      <c r="T15" s="30" t="s">
        <v>83</v>
      </c>
      <c r="U15" s="29" t="s">
        <v>52</v>
      </c>
      <c r="V15" s="32">
        <v>41270</v>
      </c>
      <c r="W15" s="30">
        <v>254.99</v>
      </c>
      <c r="X15" s="30"/>
      <c r="Y15" s="30"/>
      <c r="Z15" s="30"/>
      <c r="AA15" s="30"/>
      <c r="AB15" s="37">
        <v>41253</v>
      </c>
      <c r="AC15" s="33">
        <v>133</v>
      </c>
      <c r="AD15" s="125">
        <f>IF('Depreciation calc'!$G15*'Depreciation calc'!$P15*'Depreciation calc'!$AC15&lt;N15,'Depreciation calc'!$G15*'Depreciation calc'!$P15*'Depreciation calc'!$AC15,N15)</f>
        <v>74.84</v>
      </c>
      <c r="AE15" s="129">
        <f>'Depreciation calc'!$N15-'Depreciation calc'!$AD15</f>
        <v>0</v>
      </c>
      <c r="AF15" s="117" t="s">
        <v>53</v>
      </c>
      <c r="AG15" s="107" t="s">
        <v>61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135"/>
      <c r="AS15" s="135"/>
      <c r="AT15" s="135"/>
      <c r="AU15" s="136"/>
      <c r="AV15" s="137"/>
      <c r="AW15" s="137"/>
      <c r="AX15" s="137"/>
    </row>
    <row r="16" spans="1:51" s="6" customFormat="1" ht="25.5" customHeight="1">
      <c r="A16" s="131">
        <v>8</v>
      </c>
      <c r="B16" s="76"/>
      <c r="C16" s="76"/>
      <c r="D16" s="141" t="s">
        <v>85</v>
      </c>
      <c r="E16" s="76"/>
      <c r="F16" s="105" t="s">
        <v>44</v>
      </c>
      <c r="G16" s="109">
        <v>1</v>
      </c>
      <c r="H16" s="76" t="s">
        <v>56</v>
      </c>
      <c r="I16" s="76" t="s">
        <v>57</v>
      </c>
      <c r="J16" s="79" t="s">
        <v>86</v>
      </c>
      <c r="K16" s="77"/>
      <c r="L16" s="75"/>
      <c r="M16" s="127">
        <v>51.38</v>
      </c>
      <c r="N16" s="127">
        <f>Таблица1332[[#This Row],[Actual quantity / Фактическое к-во]]*Таблица1332[[#This Row],[Unit cost per unit US$/ Цена за ед. в долл. США]]</f>
        <v>51.38</v>
      </c>
      <c r="O16" s="80">
        <v>8</v>
      </c>
      <c r="P16" s="96">
        <f>Таблица1332[[#This Row],[Unit cost per unit US$/ Цена за ед. в долл. США]]/Таблица1332[[#This Row],[Useful life of the asset as per POPP]]/12</f>
        <v>0.5352083333333334</v>
      </c>
      <c r="Q16" s="46" t="s">
        <v>48</v>
      </c>
      <c r="R16" s="29" t="s">
        <v>49</v>
      </c>
      <c r="S16" s="30" t="s">
        <v>59</v>
      </c>
      <c r="T16" s="75" t="s">
        <v>60</v>
      </c>
      <c r="U16" s="75"/>
      <c r="V16" s="75"/>
      <c r="W16" s="76"/>
      <c r="X16" s="76"/>
      <c r="Y16" s="76"/>
      <c r="Z16" s="76"/>
      <c r="AA16" s="76"/>
      <c r="AB16" s="37">
        <v>41285</v>
      </c>
      <c r="AC16" s="33">
        <v>132</v>
      </c>
      <c r="AD16" s="125">
        <f>IF('Depreciation calc'!$G16*'Depreciation calc'!$P16*'Depreciation calc'!$AC16&lt;N16,'Depreciation calc'!$G16*'Depreciation calc'!$P16*'Depreciation calc'!$AC16,N16)</f>
        <v>51.38</v>
      </c>
      <c r="AE16" s="129">
        <f>'Depreciation calc'!$N16-'Depreciation calc'!$AD16</f>
        <v>0</v>
      </c>
      <c r="AF16" s="117" t="s">
        <v>53</v>
      </c>
      <c r="AG16" s="107" t="s">
        <v>61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135"/>
      <c r="AS16" s="135"/>
      <c r="AT16" s="135"/>
      <c r="AU16" s="136"/>
      <c r="AV16" s="137"/>
      <c r="AW16" s="137"/>
      <c r="AX16" s="137"/>
    </row>
    <row r="17" spans="1:51" s="6" customFormat="1" ht="25.5" customHeight="1">
      <c r="A17" s="131">
        <v>9</v>
      </c>
      <c r="B17" s="76"/>
      <c r="C17" s="76"/>
      <c r="D17" s="141" t="s">
        <v>87</v>
      </c>
      <c r="E17" s="76"/>
      <c r="F17" s="105" t="s">
        <v>44</v>
      </c>
      <c r="G17" s="109">
        <v>1</v>
      </c>
      <c r="H17" s="76" t="s">
        <v>56</v>
      </c>
      <c r="I17" s="76" t="s">
        <v>57</v>
      </c>
      <c r="J17" s="79" t="s">
        <v>88</v>
      </c>
      <c r="K17" s="77"/>
      <c r="L17" s="75"/>
      <c r="M17" s="127">
        <v>51.38</v>
      </c>
      <c r="N17" s="127">
        <f>Таблица1332[[#This Row],[Actual quantity / Фактическое к-во]]*Таблица1332[[#This Row],[Unit cost per unit US$/ Цена за ед. в долл. США]]</f>
        <v>51.38</v>
      </c>
      <c r="O17" s="80">
        <v>8</v>
      </c>
      <c r="P17" s="96">
        <f>Таблица1332[[#This Row],[Unit cost per unit US$/ Цена за ед. в долл. США]]/Таблица1332[[#This Row],[Useful life of the asset as per POPP]]/12</f>
        <v>0.5352083333333334</v>
      </c>
      <c r="Q17" s="46" t="s">
        <v>48</v>
      </c>
      <c r="R17" s="29" t="s">
        <v>49</v>
      </c>
      <c r="S17" s="30" t="s">
        <v>59</v>
      </c>
      <c r="T17" s="75" t="s">
        <v>60</v>
      </c>
      <c r="U17" s="75"/>
      <c r="V17" s="75"/>
      <c r="W17" s="76"/>
      <c r="X17" s="76"/>
      <c r="Y17" s="76"/>
      <c r="Z17" s="76"/>
      <c r="AA17" s="76"/>
      <c r="AB17" s="37">
        <v>41285</v>
      </c>
      <c r="AC17" s="33">
        <v>132</v>
      </c>
      <c r="AD17" s="125">
        <f>IF('Depreciation calc'!$G17*'Depreciation calc'!$P17*'Depreciation calc'!$AC17&lt;N17,'Depreciation calc'!$G17*'Depreciation calc'!$P17*'Depreciation calc'!$AC17,N17)</f>
        <v>51.38</v>
      </c>
      <c r="AE17" s="129">
        <f>'Depreciation calc'!$N17-'Depreciation calc'!$AD17</f>
        <v>0</v>
      </c>
      <c r="AF17" s="117" t="s">
        <v>53</v>
      </c>
      <c r="AG17" s="107" t="s">
        <v>61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135"/>
      <c r="AS17" s="135"/>
      <c r="AT17" s="135"/>
      <c r="AU17" s="136"/>
      <c r="AV17" s="137"/>
      <c r="AW17" s="137"/>
      <c r="AX17" s="137"/>
    </row>
    <row r="18" spans="1:51" s="6" customFormat="1" ht="25.5" customHeight="1">
      <c r="A18" s="131">
        <v>10</v>
      </c>
      <c r="B18" s="76"/>
      <c r="C18" s="76"/>
      <c r="D18" s="141" t="s">
        <v>89</v>
      </c>
      <c r="E18" s="76"/>
      <c r="F18" s="105" t="s">
        <v>44</v>
      </c>
      <c r="G18" s="109">
        <v>1</v>
      </c>
      <c r="H18" s="76" t="s">
        <v>56</v>
      </c>
      <c r="I18" s="76" t="s">
        <v>57</v>
      </c>
      <c r="J18" s="79" t="s">
        <v>90</v>
      </c>
      <c r="K18" s="77"/>
      <c r="L18" s="75"/>
      <c r="M18" s="127">
        <v>51.38</v>
      </c>
      <c r="N18" s="127">
        <f>Таблица1332[[#This Row],[Actual quantity / Фактическое к-во]]*Таблица1332[[#This Row],[Unit cost per unit US$/ Цена за ед. в долл. США]]</f>
        <v>51.38</v>
      </c>
      <c r="O18" s="80">
        <v>8</v>
      </c>
      <c r="P18" s="96">
        <f>Таблица1332[[#This Row],[Unit cost per unit US$/ Цена за ед. в долл. США]]/Таблица1332[[#This Row],[Useful life of the asset as per POPP]]/12</f>
        <v>0.5352083333333334</v>
      </c>
      <c r="Q18" s="46" t="s">
        <v>48</v>
      </c>
      <c r="R18" s="29" t="s">
        <v>49</v>
      </c>
      <c r="S18" s="30" t="s">
        <v>59</v>
      </c>
      <c r="T18" s="75" t="s">
        <v>60</v>
      </c>
      <c r="U18" s="75"/>
      <c r="V18" s="75"/>
      <c r="W18" s="76"/>
      <c r="X18" s="76"/>
      <c r="Y18" s="76"/>
      <c r="Z18" s="76"/>
      <c r="AA18" s="76"/>
      <c r="AB18" s="37">
        <v>41285</v>
      </c>
      <c r="AC18" s="33">
        <v>132</v>
      </c>
      <c r="AD18" s="125">
        <f>IF('Depreciation calc'!$G18*'Depreciation calc'!$P18*'Depreciation calc'!$AC18&lt;N18,'Depreciation calc'!$G18*'Depreciation calc'!$P18*'Depreciation calc'!$AC18,N18)</f>
        <v>51.38</v>
      </c>
      <c r="AE18" s="129">
        <f>'Depreciation calc'!$N18-'Depreciation calc'!$AD18</f>
        <v>0</v>
      </c>
      <c r="AF18" s="117" t="s">
        <v>53</v>
      </c>
      <c r="AG18" s="107" t="s">
        <v>61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135"/>
      <c r="AS18" s="135"/>
      <c r="AT18" s="135"/>
      <c r="AU18" s="136"/>
      <c r="AV18" s="137"/>
      <c r="AW18" s="137"/>
      <c r="AX18" s="137"/>
    </row>
    <row r="19" spans="1:51" s="6" customFormat="1" ht="25.5" customHeight="1">
      <c r="A19" s="131">
        <v>11</v>
      </c>
      <c r="B19" s="76"/>
      <c r="C19" s="76"/>
      <c r="D19" s="141" t="s">
        <v>91</v>
      </c>
      <c r="E19" s="76"/>
      <c r="F19" s="105" t="s">
        <v>44</v>
      </c>
      <c r="G19" s="109">
        <v>1</v>
      </c>
      <c r="H19" s="76" t="s">
        <v>56</v>
      </c>
      <c r="I19" s="76" t="s">
        <v>57</v>
      </c>
      <c r="J19" s="79" t="s">
        <v>92</v>
      </c>
      <c r="K19" s="77"/>
      <c r="L19" s="75"/>
      <c r="M19" s="127">
        <v>51.38</v>
      </c>
      <c r="N19" s="127">
        <f>Таблица1332[[#This Row],[Actual quantity / Фактическое к-во]]*Таблица1332[[#This Row],[Unit cost per unit US$/ Цена за ед. в долл. США]]</f>
        <v>51.38</v>
      </c>
      <c r="O19" s="80">
        <v>8</v>
      </c>
      <c r="P19" s="96">
        <f>Таблица1332[[#This Row],[Unit cost per unit US$/ Цена за ед. в долл. США]]/Таблица1332[[#This Row],[Useful life of the asset as per POPP]]/12</f>
        <v>0.5352083333333334</v>
      </c>
      <c r="Q19" s="46" t="s">
        <v>48</v>
      </c>
      <c r="R19" s="29" t="s">
        <v>49</v>
      </c>
      <c r="S19" s="30" t="s">
        <v>59</v>
      </c>
      <c r="T19" s="75" t="s">
        <v>60</v>
      </c>
      <c r="U19" s="75"/>
      <c r="V19" s="75"/>
      <c r="W19" s="76"/>
      <c r="X19" s="76"/>
      <c r="Y19" s="76"/>
      <c r="Z19" s="76"/>
      <c r="AA19" s="76"/>
      <c r="AB19" s="37">
        <v>41285</v>
      </c>
      <c r="AC19" s="33">
        <v>132</v>
      </c>
      <c r="AD19" s="125">
        <f>IF('Depreciation calc'!$G19*'Depreciation calc'!$P19*'Depreciation calc'!$AC19&lt;N19,'Depreciation calc'!$G19*'Depreciation calc'!$P19*'Depreciation calc'!$AC19,N19)</f>
        <v>51.38</v>
      </c>
      <c r="AE19" s="129">
        <f>'Depreciation calc'!$N19-'Depreciation calc'!$AD19</f>
        <v>0</v>
      </c>
      <c r="AF19" s="117" t="s">
        <v>53</v>
      </c>
      <c r="AG19" s="107" t="s">
        <v>61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135"/>
      <c r="AS19" s="135"/>
      <c r="AT19" s="135"/>
      <c r="AU19" s="136"/>
      <c r="AV19" s="137"/>
      <c r="AW19" s="137"/>
      <c r="AX19" s="137"/>
    </row>
    <row r="20" spans="1:51" s="6" customFormat="1" ht="25.5" customHeight="1">
      <c r="A20" s="131">
        <v>12</v>
      </c>
      <c r="B20" s="76"/>
      <c r="C20" s="76"/>
      <c r="D20" s="141" t="s">
        <v>93</v>
      </c>
      <c r="E20" s="76"/>
      <c r="F20" s="105" t="s">
        <v>44</v>
      </c>
      <c r="G20" s="109">
        <v>1</v>
      </c>
      <c r="H20" s="76" t="s">
        <v>56</v>
      </c>
      <c r="I20" s="76" t="s">
        <v>57</v>
      </c>
      <c r="J20" s="79" t="s">
        <v>94</v>
      </c>
      <c r="K20" s="77"/>
      <c r="L20" s="75"/>
      <c r="M20" s="127">
        <v>51.38</v>
      </c>
      <c r="N20" s="127">
        <f>Таблица1332[[#This Row],[Actual quantity / Фактическое к-во]]*Таблица1332[[#This Row],[Unit cost per unit US$/ Цена за ед. в долл. США]]</f>
        <v>51.38</v>
      </c>
      <c r="O20" s="80">
        <v>8</v>
      </c>
      <c r="P20" s="96">
        <f>Таблица1332[[#This Row],[Unit cost per unit US$/ Цена за ед. в долл. США]]/Таблица1332[[#This Row],[Useful life of the asset as per POPP]]/12</f>
        <v>0.5352083333333334</v>
      </c>
      <c r="Q20" s="46" t="s">
        <v>48</v>
      </c>
      <c r="R20" s="29" t="s">
        <v>49</v>
      </c>
      <c r="S20" s="30" t="s">
        <v>59</v>
      </c>
      <c r="T20" s="75" t="s">
        <v>60</v>
      </c>
      <c r="U20" s="75"/>
      <c r="V20" s="75"/>
      <c r="W20" s="76"/>
      <c r="X20" s="76"/>
      <c r="Y20" s="76"/>
      <c r="Z20" s="76"/>
      <c r="AA20" s="76"/>
      <c r="AB20" s="37">
        <v>41285</v>
      </c>
      <c r="AC20" s="33">
        <v>132</v>
      </c>
      <c r="AD20" s="125">
        <f>IF('Depreciation calc'!$G20*'Depreciation calc'!$P20*'Depreciation calc'!$AC20&lt;N20,'Depreciation calc'!$G20*'Depreciation calc'!$P20*'Depreciation calc'!$AC20,N20)</f>
        <v>51.38</v>
      </c>
      <c r="AE20" s="129">
        <f>'Depreciation calc'!$N20-'Depreciation calc'!$AD20</f>
        <v>0</v>
      </c>
      <c r="AF20" s="117" t="s">
        <v>53</v>
      </c>
      <c r="AG20" s="107" t="s">
        <v>61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135"/>
      <c r="AS20" s="135"/>
      <c r="AT20" s="135"/>
      <c r="AU20" s="136"/>
      <c r="AV20" s="137"/>
      <c r="AW20" s="137"/>
      <c r="AX20" s="137"/>
    </row>
    <row r="21" spans="1:51" s="6" customFormat="1" ht="25.5" customHeight="1">
      <c r="A21" s="131">
        <v>13</v>
      </c>
      <c r="B21" s="76"/>
      <c r="C21" s="76"/>
      <c r="D21" s="141" t="s">
        <v>95</v>
      </c>
      <c r="E21" s="76"/>
      <c r="F21" s="105" t="s">
        <v>44</v>
      </c>
      <c r="G21" s="109">
        <v>1</v>
      </c>
      <c r="H21" s="76" t="s">
        <v>56</v>
      </c>
      <c r="I21" s="76" t="s">
        <v>57</v>
      </c>
      <c r="J21" s="79" t="s">
        <v>96</v>
      </c>
      <c r="K21" s="77"/>
      <c r="L21" s="75"/>
      <c r="M21" s="127">
        <v>51.38</v>
      </c>
      <c r="N21" s="127">
        <f>Таблица1332[[#This Row],[Actual quantity / Фактическое к-во]]*Таблица1332[[#This Row],[Unit cost per unit US$/ Цена за ед. в долл. США]]</f>
        <v>51.38</v>
      </c>
      <c r="O21" s="80">
        <v>8</v>
      </c>
      <c r="P21" s="96">
        <f>Таблица1332[[#This Row],[Unit cost per unit US$/ Цена за ед. в долл. США]]/Таблица1332[[#This Row],[Useful life of the asset as per POPP]]/12</f>
        <v>0.5352083333333334</v>
      </c>
      <c r="Q21" s="46" t="s">
        <v>48</v>
      </c>
      <c r="R21" s="29" t="s">
        <v>49</v>
      </c>
      <c r="S21" s="30" t="s">
        <v>59</v>
      </c>
      <c r="T21" s="75" t="s">
        <v>60</v>
      </c>
      <c r="U21" s="75"/>
      <c r="V21" s="75"/>
      <c r="W21" s="76"/>
      <c r="X21" s="76"/>
      <c r="Y21" s="76"/>
      <c r="Z21" s="76"/>
      <c r="AA21" s="76"/>
      <c r="AB21" s="37">
        <v>41285</v>
      </c>
      <c r="AC21" s="33">
        <v>132</v>
      </c>
      <c r="AD21" s="125">
        <f>IF('Depreciation calc'!$G21*'Depreciation calc'!$P21*'Depreciation calc'!$AC21&lt;N21,'Depreciation calc'!$G21*'Depreciation calc'!$P21*'Depreciation calc'!$AC21,N21)</f>
        <v>51.38</v>
      </c>
      <c r="AE21" s="129">
        <f>'Depreciation calc'!$N21-'Depreciation calc'!$AD21</f>
        <v>0</v>
      </c>
      <c r="AF21" s="117" t="s">
        <v>53</v>
      </c>
      <c r="AG21" s="107" t="s">
        <v>61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135"/>
      <c r="AS21" s="135"/>
      <c r="AT21" s="135"/>
      <c r="AU21" s="136"/>
      <c r="AV21" s="137"/>
      <c r="AW21" s="137"/>
      <c r="AX21" s="137"/>
    </row>
    <row r="22" spans="1:51" s="6" customFormat="1" ht="25.5" customHeight="1">
      <c r="A22" s="131">
        <v>14</v>
      </c>
      <c r="B22" s="76"/>
      <c r="C22" s="76"/>
      <c r="D22" s="141" t="s">
        <v>97</v>
      </c>
      <c r="E22" s="76"/>
      <c r="F22" s="105" t="s">
        <v>44</v>
      </c>
      <c r="G22" s="109">
        <v>1</v>
      </c>
      <c r="H22" s="76" t="s">
        <v>56</v>
      </c>
      <c r="I22" s="76" t="s">
        <v>57</v>
      </c>
      <c r="J22" s="79" t="s">
        <v>98</v>
      </c>
      <c r="K22" s="77"/>
      <c r="L22" s="75"/>
      <c r="M22" s="127">
        <v>51.38</v>
      </c>
      <c r="N22" s="127">
        <f>Таблица1332[[#This Row],[Actual quantity / Фактическое к-во]]*Таблица1332[[#This Row],[Unit cost per unit US$/ Цена за ед. в долл. США]]</f>
        <v>51.38</v>
      </c>
      <c r="O22" s="80">
        <v>8</v>
      </c>
      <c r="P22" s="96">
        <f>Таблица1332[[#This Row],[Unit cost per unit US$/ Цена за ед. в долл. США]]/Таблица1332[[#This Row],[Useful life of the asset as per POPP]]/12</f>
        <v>0.5352083333333334</v>
      </c>
      <c r="Q22" s="46" t="s">
        <v>48</v>
      </c>
      <c r="R22" s="29" t="s">
        <v>49</v>
      </c>
      <c r="S22" s="30" t="s">
        <v>59</v>
      </c>
      <c r="T22" s="75" t="s">
        <v>60</v>
      </c>
      <c r="U22" s="75"/>
      <c r="V22" s="75"/>
      <c r="W22" s="76"/>
      <c r="X22" s="76"/>
      <c r="Y22" s="76"/>
      <c r="Z22" s="76"/>
      <c r="AA22" s="76"/>
      <c r="AB22" s="37">
        <v>41285</v>
      </c>
      <c r="AC22" s="33">
        <v>132</v>
      </c>
      <c r="AD22" s="125">
        <f>IF('Depreciation calc'!$G22*'Depreciation calc'!$P22*'Depreciation calc'!$AC22&lt;N22,'Depreciation calc'!$G22*'Depreciation calc'!$P22*'Depreciation calc'!$AC22,N22)</f>
        <v>51.38</v>
      </c>
      <c r="AE22" s="129">
        <f>'Depreciation calc'!$N22-'Depreciation calc'!$AD22</f>
        <v>0</v>
      </c>
      <c r="AF22" s="117" t="s">
        <v>53</v>
      </c>
      <c r="AG22" s="107" t="s">
        <v>61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135"/>
      <c r="AS22" s="135"/>
      <c r="AT22" s="135"/>
      <c r="AU22" s="136"/>
      <c r="AV22" s="137"/>
      <c r="AW22" s="137"/>
      <c r="AX22" s="137"/>
    </row>
    <row r="23" spans="1:51" s="6" customFormat="1" ht="25.5" customHeight="1">
      <c r="A23" s="131">
        <v>15</v>
      </c>
      <c r="B23" s="76"/>
      <c r="C23" s="76"/>
      <c r="D23" s="141" t="s">
        <v>99</v>
      </c>
      <c r="E23" s="76"/>
      <c r="F23" s="105" t="s">
        <v>44</v>
      </c>
      <c r="G23" s="109">
        <v>1</v>
      </c>
      <c r="H23" s="76" t="s">
        <v>56</v>
      </c>
      <c r="I23" s="76" t="s">
        <v>57</v>
      </c>
      <c r="J23" s="79" t="s">
        <v>100</v>
      </c>
      <c r="K23" s="77"/>
      <c r="L23" s="75"/>
      <c r="M23" s="127">
        <v>51.38</v>
      </c>
      <c r="N23" s="127">
        <f>Таблица1332[[#This Row],[Actual quantity / Фактическое к-во]]*Таблица1332[[#This Row],[Unit cost per unit US$/ Цена за ед. в долл. США]]</f>
        <v>51.38</v>
      </c>
      <c r="O23" s="80">
        <v>8</v>
      </c>
      <c r="P23" s="96">
        <f>Таблица1332[[#This Row],[Unit cost per unit US$/ Цена за ед. в долл. США]]/Таблица1332[[#This Row],[Useful life of the asset as per POPP]]/12</f>
        <v>0.5352083333333334</v>
      </c>
      <c r="Q23" s="46" t="s">
        <v>48</v>
      </c>
      <c r="R23" s="29" t="s">
        <v>49</v>
      </c>
      <c r="S23" s="30" t="s">
        <v>59</v>
      </c>
      <c r="T23" s="75" t="s">
        <v>60</v>
      </c>
      <c r="U23" s="75"/>
      <c r="V23" s="75"/>
      <c r="W23" s="76"/>
      <c r="X23" s="76"/>
      <c r="Y23" s="76"/>
      <c r="Z23" s="76"/>
      <c r="AA23" s="76"/>
      <c r="AB23" s="37">
        <v>41285</v>
      </c>
      <c r="AC23" s="33">
        <v>132</v>
      </c>
      <c r="AD23" s="125">
        <f>IF('Depreciation calc'!$G23*'Depreciation calc'!$P23*'Depreciation calc'!$AC23&lt;N23,'Depreciation calc'!$G23*'Depreciation calc'!$P23*'Depreciation calc'!$AC23,N23)</f>
        <v>51.38</v>
      </c>
      <c r="AE23" s="129">
        <f>'Depreciation calc'!$N23-'Depreciation calc'!$AD23</f>
        <v>0</v>
      </c>
      <c r="AF23" s="117" t="s">
        <v>53</v>
      </c>
      <c r="AG23" s="107" t="s">
        <v>61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135"/>
      <c r="AS23" s="135"/>
      <c r="AT23" s="135"/>
      <c r="AU23" s="136"/>
      <c r="AV23" s="137"/>
      <c r="AW23" s="137"/>
      <c r="AX23" s="137"/>
    </row>
    <row r="24" spans="1:51" s="6" customFormat="1" ht="25.5" customHeight="1">
      <c r="A24" s="131">
        <v>16</v>
      </c>
      <c r="B24" s="76"/>
      <c r="C24" s="76"/>
      <c r="D24" s="141" t="s">
        <v>101</v>
      </c>
      <c r="E24" s="76"/>
      <c r="F24" s="105" t="s">
        <v>44</v>
      </c>
      <c r="G24" s="109">
        <v>1</v>
      </c>
      <c r="H24" s="76" t="s">
        <v>56</v>
      </c>
      <c r="I24" s="76" t="s">
        <v>57</v>
      </c>
      <c r="J24" s="79" t="s">
        <v>102</v>
      </c>
      <c r="K24" s="77"/>
      <c r="L24" s="75"/>
      <c r="M24" s="127">
        <v>51.38</v>
      </c>
      <c r="N24" s="127">
        <f>Таблица1332[[#This Row],[Actual quantity / Фактическое к-во]]*Таблица1332[[#This Row],[Unit cost per unit US$/ Цена за ед. в долл. США]]</f>
        <v>51.38</v>
      </c>
      <c r="O24" s="80">
        <v>8</v>
      </c>
      <c r="P24" s="96">
        <f>Таблица1332[[#This Row],[Unit cost per unit US$/ Цена за ед. в долл. США]]/Таблица1332[[#This Row],[Useful life of the asset as per POPP]]/12</f>
        <v>0.5352083333333334</v>
      </c>
      <c r="Q24" s="46" t="s">
        <v>48</v>
      </c>
      <c r="R24" s="29" t="s">
        <v>49</v>
      </c>
      <c r="S24" s="30" t="s">
        <v>59</v>
      </c>
      <c r="T24" s="75" t="s">
        <v>60</v>
      </c>
      <c r="U24" s="75"/>
      <c r="V24" s="75"/>
      <c r="W24" s="76"/>
      <c r="X24" s="76"/>
      <c r="Y24" s="76"/>
      <c r="Z24" s="76"/>
      <c r="AA24" s="76"/>
      <c r="AB24" s="37">
        <v>41285</v>
      </c>
      <c r="AC24" s="33">
        <v>132</v>
      </c>
      <c r="AD24" s="125">
        <f>IF('Depreciation calc'!$G24*'Depreciation calc'!$P24*'Depreciation calc'!$AC24&lt;N24,'Depreciation calc'!$G24*'Depreciation calc'!$P24*'Depreciation calc'!$AC24,N24)</f>
        <v>51.38</v>
      </c>
      <c r="AE24" s="129">
        <f>'Depreciation calc'!$N24-'Depreciation calc'!$AD24</f>
        <v>0</v>
      </c>
      <c r="AF24" s="117" t="s">
        <v>53</v>
      </c>
      <c r="AG24" s="107" t="s">
        <v>61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135"/>
      <c r="AS24" s="135"/>
      <c r="AT24" s="135"/>
      <c r="AU24" s="136"/>
      <c r="AV24" s="137"/>
      <c r="AW24" s="137"/>
      <c r="AX24" s="137"/>
    </row>
    <row r="25" spans="1:51" s="6" customFormat="1" ht="25.5" customHeight="1">
      <c r="A25" s="131">
        <v>17</v>
      </c>
      <c r="B25" s="76"/>
      <c r="C25" s="76"/>
      <c r="D25" s="141" t="s">
        <v>103</v>
      </c>
      <c r="E25" s="76"/>
      <c r="F25" s="105" t="s">
        <v>44</v>
      </c>
      <c r="G25" s="109">
        <v>1</v>
      </c>
      <c r="H25" s="76" t="s">
        <v>56</v>
      </c>
      <c r="I25" s="76" t="s">
        <v>57</v>
      </c>
      <c r="J25" s="79" t="s">
        <v>104</v>
      </c>
      <c r="K25" s="77"/>
      <c r="L25" s="75"/>
      <c r="M25" s="127">
        <v>51.38</v>
      </c>
      <c r="N25" s="127">
        <f>Таблица1332[[#This Row],[Actual quantity / Фактическое к-во]]*Таблица1332[[#This Row],[Unit cost per unit US$/ Цена за ед. в долл. США]]</f>
        <v>51.38</v>
      </c>
      <c r="O25" s="80">
        <v>8</v>
      </c>
      <c r="P25" s="96">
        <f>Таблица1332[[#This Row],[Unit cost per unit US$/ Цена за ед. в долл. США]]/Таблица1332[[#This Row],[Useful life of the asset as per POPP]]/12</f>
        <v>0.5352083333333334</v>
      </c>
      <c r="Q25" s="46" t="s">
        <v>48</v>
      </c>
      <c r="R25" s="29" t="s">
        <v>49</v>
      </c>
      <c r="S25" s="30" t="s">
        <v>59</v>
      </c>
      <c r="T25" s="75" t="s">
        <v>60</v>
      </c>
      <c r="U25" s="75"/>
      <c r="V25" s="75"/>
      <c r="W25" s="76"/>
      <c r="X25" s="76"/>
      <c r="Y25" s="76"/>
      <c r="Z25" s="76"/>
      <c r="AA25" s="76"/>
      <c r="AB25" s="37">
        <v>41285</v>
      </c>
      <c r="AC25" s="33">
        <v>132</v>
      </c>
      <c r="AD25" s="125">
        <f>IF('Depreciation calc'!$G25*'Depreciation calc'!$P25*'Depreciation calc'!$AC25&lt;N25,'Depreciation calc'!$G25*'Depreciation calc'!$P25*'Depreciation calc'!$AC25,N25)</f>
        <v>51.38</v>
      </c>
      <c r="AE25" s="129">
        <f>'Depreciation calc'!$N25-'Depreciation calc'!$AD25</f>
        <v>0</v>
      </c>
      <c r="AF25" s="117" t="s">
        <v>53</v>
      </c>
      <c r="AG25" s="107" t="s">
        <v>61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135"/>
      <c r="AS25" s="135"/>
      <c r="AT25" s="135"/>
      <c r="AU25" s="136"/>
      <c r="AV25" s="137"/>
      <c r="AW25" s="137"/>
      <c r="AX25" s="137"/>
    </row>
    <row r="26" spans="1:51" s="6" customFormat="1" ht="25.5" customHeight="1">
      <c r="A26" s="131">
        <v>18</v>
      </c>
      <c r="B26" s="76"/>
      <c r="C26" s="76"/>
      <c r="D26" s="141" t="s">
        <v>105</v>
      </c>
      <c r="E26" s="76"/>
      <c r="F26" s="105" t="s">
        <v>44</v>
      </c>
      <c r="G26" s="109">
        <v>1</v>
      </c>
      <c r="H26" s="76" t="s">
        <v>56</v>
      </c>
      <c r="I26" s="76" t="s">
        <v>57</v>
      </c>
      <c r="J26" s="79" t="s">
        <v>106</v>
      </c>
      <c r="K26" s="77"/>
      <c r="L26" s="75"/>
      <c r="M26" s="127">
        <v>51.38</v>
      </c>
      <c r="N26" s="127">
        <f>Таблица1332[[#This Row],[Actual quantity / Фактическое к-во]]*Таблица1332[[#This Row],[Unit cost per unit US$/ Цена за ед. в долл. США]]</f>
        <v>51.38</v>
      </c>
      <c r="O26" s="80">
        <v>8</v>
      </c>
      <c r="P26" s="96">
        <f>Таблица1332[[#This Row],[Unit cost per unit US$/ Цена за ед. в долл. США]]/Таблица1332[[#This Row],[Useful life of the asset as per POPP]]/12</f>
        <v>0.5352083333333334</v>
      </c>
      <c r="Q26" s="46" t="s">
        <v>48</v>
      </c>
      <c r="R26" s="29" t="s">
        <v>49</v>
      </c>
      <c r="S26" s="30" t="s">
        <v>59</v>
      </c>
      <c r="T26" s="75" t="s">
        <v>60</v>
      </c>
      <c r="U26" s="75"/>
      <c r="V26" s="75"/>
      <c r="W26" s="76"/>
      <c r="X26" s="76"/>
      <c r="Y26" s="76"/>
      <c r="Z26" s="76"/>
      <c r="AA26" s="76"/>
      <c r="AB26" s="37">
        <v>41285</v>
      </c>
      <c r="AC26" s="33">
        <v>132</v>
      </c>
      <c r="AD26" s="125">
        <f>IF('Depreciation calc'!$G26*'Depreciation calc'!$P26*'Depreciation calc'!$AC26&lt;N26,'Depreciation calc'!$G26*'Depreciation calc'!$P26*'Depreciation calc'!$AC26,N26)</f>
        <v>51.38</v>
      </c>
      <c r="AE26" s="129">
        <f>'Depreciation calc'!$N26-'Depreciation calc'!$AD26</f>
        <v>0</v>
      </c>
      <c r="AF26" s="117" t="s">
        <v>53</v>
      </c>
      <c r="AG26" s="107" t="s">
        <v>61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135"/>
      <c r="AS26" s="135"/>
      <c r="AT26" s="135"/>
      <c r="AU26" s="136"/>
      <c r="AV26" s="137"/>
      <c r="AW26" s="137"/>
      <c r="AX26" s="137"/>
    </row>
    <row r="27" spans="1:51" s="6" customFormat="1" ht="25.5" customHeight="1">
      <c r="A27" s="131">
        <v>19</v>
      </c>
      <c r="B27" s="30" t="s">
        <v>42</v>
      </c>
      <c r="C27" s="30">
        <v>2012</v>
      </c>
      <c r="D27" s="132" t="s">
        <v>107</v>
      </c>
      <c r="E27" s="29"/>
      <c r="F27" s="105" t="s">
        <v>108</v>
      </c>
      <c r="G27" s="108">
        <v>1</v>
      </c>
      <c r="H27" s="29" t="s">
        <v>109</v>
      </c>
      <c r="I27" s="29" t="s">
        <v>57</v>
      </c>
      <c r="J27" s="41" t="s">
        <v>110</v>
      </c>
      <c r="K27" s="31" t="s">
        <v>47</v>
      </c>
      <c r="L27" s="27">
        <v>47.35</v>
      </c>
      <c r="M27" s="125">
        <v>95</v>
      </c>
      <c r="N27" s="125">
        <f>Таблица1332[[#This Row],[Actual quantity / Фактическое к-во]]*Таблица1332[[#This Row],[Unit cost per unit US$/ Цена за ед. в долл. США]]</f>
        <v>95</v>
      </c>
      <c r="O27" s="33">
        <v>8</v>
      </c>
      <c r="P27" s="92">
        <f>Таблица1332[[#This Row],[Unit cost per unit US$/ Цена за ед. в долл. США]]/Таблица1332[[#This Row],[Useful life of the asset as per POPP]]/12</f>
        <v>0.98958333333333337</v>
      </c>
      <c r="Q27" s="46" t="s">
        <v>48</v>
      </c>
      <c r="R27" s="29" t="s">
        <v>49</v>
      </c>
      <c r="S27" s="30" t="s">
        <v>111</v>
      </c>
      <c r="T27" s="30" t="s">
        <v>112</v>
      </c>
      <c r="U27" s="73"/>
      <c r="V27" s="74"/>
      <c r="W27" s="73"/>
      <c r="X27" s="73"/>
      <c r="Y27" s="73"/>
      <c r="Z27" s="73"/>
      <c r="AA27" s="73"/>
      <c r="AB27" s="37">
        <v>41220</v>
      </c>
      <c r="AC27" s="33">
        <v>134</v>
      </c>
      <c r="AD27" s="125">
        <f>IF('Depreciation calc'!$G27*'Depreciation calc'!$P27*'Depreciation calc'!$AC27&lt;N27,'Depreciation calc'!$G27*'Depreciation calc'!$P27*'Depreciation calc'!$AC27,N27)</f>
        <v>95</v>
      </c>
      <c r="AE27" s="129">
        <f>'Depreciation calc'!$N27-'Depreciation calc'!$AD27</f>
        <v>0</v>
      </c>
      <c r="AF27" s="117" t="s">
        <v>53</v>
      </c>
      <c r="AG27" s="107" t="s">
        <v>61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135"/>
      <c r="AS27" s="135"/>
      <c r="AT27" s="135"/>
      <c r="AU27" s="136"/>
      <c r="AV27" s="137"/>
      <c r="AW27" s="137"/>
      <c r="AX27" s="137"/>
    </row>
    <row r="28" spans="1:51" s="6" customFormat="1" ht="25.5" customHeight="1">
      <c r="A28" s="131">
        <v>20</v>
      </c>
      <c r="B28" s="30" t="s">
        <v>42</v>
      </c>
      <c r="C28" s="30">
        <v>2012</v>
      </c>
      <c r="D28" s="132" t="s">
        <v>107</v>
      </c>
      <c r="E28" s="29"/>
      <c r="F28" s="105" t="s">
        <v>108</v>
      </c>
      <c r="G28" s="108">
        <v>1</v>
      </c>
      <c r="H28" s="29" t="s">
        <v>109</v>
      </c>
      <c r="I28" s="29" t="s">
        <v>113</v>
      </c>
      <c r="J28" s="41" t="s">
        <v>114</v>
      </c>
      <c r="K28" s="31" t="s">
        <v>47</v>
      </c>
      <c r="L28" s="27">
        <v>47.35</v>
      </c>
      <c r="M28" s="125">
        <v>95</v>
      </c>
      <c r="N28" s="125">
        <f>Таблица1332[[#This Row],[Actual quantity / Фактическое к-во]]*Таблица1332[[#This Row],[Unit cost per unit US$/ Цена за ед. в долл. США]]</f>
        <v>95</v>
      </c>
      <c r="O28" s="33">
        <v>8</v>
      </c>
      <c r="P28" s="92">
        <f>Таблица1332[[#This Row],[Unit cost per unit US$/ Цена за ед. в долл. США]]/Таблица1332[[#This Row],[Useful life of the asset as per POPP]]/12</f>
        <v>0.98958333333333337</v>
      </c>
      <c r="Q28" s="46" t="s">
        <v>48</v>
      </c>
      <c r="R28" s="29" t="s">
        <v>49</v>
      </c>
      <c r="S28" s="30" t="s">
        <v>111</v>
      </c>
      <c r="T28" s="30" t="s">
        <v>112</v>
      </c>
      <c r="U28" s="73"/>
      <c r="V28" s="74"/>
      <c r="W28" s="73"/>
      <c r="X28" s="73"/>
      <c r="Y28" s="73"/>
      <c r="Z28" s="73"/>
      <c r="AA28" s="73"/>
      <c r="AB28" s="37">
        <v>41220</v>
      </c>
      <c r="AC28" s="33">
        <v>134</v>
      </c>
      <c r="AD28" s="125">
        <f>IF('Depreciation calc'!$G28*'Depreciation calc'!$P28*'Depreciation calc'!$AC28&lt;N28,'Depreciation calc'!$G28*'Depreciation calc'!$P28*'Depreciation calc'!$AC28,N28)</f>
        <v>95</v>
      </c>
      <c r="AE28" s="129">
        <f>'Depreciation calc'!$N28-'Depreciation calc'!$AD28</f>
        <v>0</v>
      </c>
      <c r="AF28" s="117" t="s">
        <v>53</v>
      </c>
      <c r="AG28" s="107" t="s">
        <v>61</v>
      </c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135"/>
      <c r="AS28" s="135"/>
      <c r="AT28" s="135"/>
      <c r="AU28" s="136"/>
      <c r="AV28" s="137"/>
      <c r="AW28" s="137"/>
      <c r="AX28" s="137"/>
    </row>
    <row r="29" spans="1:51" s="6" customFormat="1" ht="25.5" customHeight="1">
      <c r="A29" s="131">
        <v>21</v>
      </c>
      <c r="B29" s="30" t="s">
        <v>42</v>
      </c>
      <c r="C29" s="30">
        <v>2012</v>
      </c>
      <c r="D29" s="132" t="s">
        <v>107</v>
      </c>
      <c r="E29" s="29"/>
      <c r="F29" s="105" t="s">
        <v>108</v>
      </c>
      <c r="G29" s="108">
        <v>1</v>
      </c>
      <c r="H29" s="29" t="s">
        <v>109</v>
      </c>
      <c r="I29" s="29" t="s">
        <v>115</v>
      </c>
      <c r="J29" s="41" t="s">
        <v>116</v>
      </c>
      <c r="K29" s="31" t="s">
        <v>47</v>
      </c>
      <c r="L29" s="27">
        <v>47.35</v>
      </c>
      <c r="M29" s="125">
        <v>95</v>
      </c>
      <c r="N29" s="125">
        <f>Таблица1332[[#This Row],[Actual quantity / Фактическое к-во]]*Таблица1332[[#This Row],[Unit cost per unit US$/ Цена за ед. в долл. США]]</f>
        <v>95</v>
      </c>
      <c r="O29" s="33">
        <v>8</v>
      </c>
      <c r="P29" s="92">
        <f>Таблица1332[[#This Row],[Unit cost per unit US$/ Цена за ед. в долл. США]]/Таблица1332[[#This Row],[Useful life of the asset as per POPP]]/12</f>
        <v>0.98958333333333337</v>
      </c>
      <c r="Q29" s="46" t="s">
        <v>48</v>
      </c>
      <c r="R29" s="29" t="s">
        <v>49</v>
      </c>
      <c r="S29" s="30" t="s">
        <v>111</v>
      </c>
      <c r="T29" s="30" t="s">
        <v>112</v>
      </c>
      <c r="U29" s="73"/>
      <c r="V29" s="74"/>
      <c r="W29" s="73"/>
      <c r="X29" s="73"/>
      <c r="Y29" s="73"/>
      <c r="Z29" s="73"/>
      <c r="AA29" s="73"/>
      <c r="AB29" s="37">
        <v>41220</v>
      </c>
      <c r="AC29" s="33">
        <v>134</v>
      </c>
      <c r="AD29" s="125">
        <f>IF('Depreciation calc'!$G29*'Depreciation calc'!$P29*'Depreciation calc'!$AC29&lt;N29,'Depreciation calc'!$G29*'Depreciation calc'!$P29*'Depreciation calc'!$AC29,N29)</f>
        <v>95</v>
      </c>
      <c r="AE29" s="129">
        <f>'Depreciation calc'!$N29-'Depreciation calc'!$AD29</f>
        <v>0</v>
      </c>
      <c r="AF29" s="117" t="s">
        <v>53</v>
      </c>
      <c r="AG29" s="107" t="s">
        <v>61</v>
      </c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135"/>
      <c r="AS29" s="135"/>
      <c r="AT29" s="135"/>
      <c r="AU29" s="136"/>
      <c r="AV29" s="137"/>
      <c r="AW29" s="137"/>
      <c r="AX29" s="137"/>
    </row>
    <row r="30" spans="1:51" s="6" customFormat="1" ht="25.5" customHeight="1">
      <c r="A30" s="131">
        <v>22</v>
      </c>
      <c r="B30" s="76"/>
      <c r="C30" s="76"/>
      <c r="D30" s="132" t="s">
        <v>107</v>
      </c>
      <c r="E30" s="29"/>
      <c r="F30" s="105" t="s">
        <v>108</v>
      </c>
      <c r="G30" s="108">
        <v>1</v>
      </c>
      <c r="H30" s="29" t="s">
        <v>109</v>
      </c>
      <c r="I30" s="29" t="s">
        <v>57</v>
      </c>
      <c r="J30" s="41" t="s">
        <v>117</v>
      </c>
      <c r="K30" s="31" t="s">
        <v>47</v>
      </c>
      <c r="L30" s="27">
        <v>47.35</v>
      </c>
      <c r="M30" s="125">
        <v>95</v>
      </c>
      <c r="N30" s="125">
        <f>Таблица1332[[#This Row],[Actual quantity / Фактическое к-во]]*Таблица1332[[#This Row],[Unit cost per unit US$/ Цена за ед. в долл. США]]</f>
        <v>95</v>
      </c>
      <c r="O30" s="33">
        <v>8</v>
      </c>
      <c r="P30" s="92">
        <f>Таблица1332[[#This Row],[Unit cost per unit US$/ Цена за ед. в долл. США]]/Таблица1332[[#This Row],[Useful life of the asset as per POPP]]/12</f>
        <v>0.98958333333333337</v>
      </c>
      <c r="Q30" s="46" t="s">
        <v>48</v>
      </c>
      <c r="R30" s="29" t="s">
        <v>49</v>
      </c>
      <c r="S30" s="30" t="s">
        <v>111</v>
      </c>
      <c r="T30" s="30" t="s">
        <v>112</v>
      </c>
      <c r="U30" s="73"/>
      <c r="V30" s="74"/>
      <c r="W30" s="73"/>
      <c r="X30" s="73"/>
      <c r="Y30" s="73"/>
      <c r="Z30" s="73"/>
      <c r="AA30" s="73"/>
      <c r="AB30" s="37">
        <v>41220</v>
      </c>
      <c r="AC30" s="33">
        <v>134</v>
      </c>
      <c r="AD30" s="125">
        <f>IF('Depreciation calc'!$G30*'Depreciation calc'!$P30*'Depreciation calc'!$AC30&lt;N30,'Depreciation calc'!$G30*'Depreciation calc'!$P30*'Depreciation calc'!$AC30,N30)</f>
        <v>95</v>
      </c>
      <c r="AE30" s="129">
        <f>'Depreciation calc'!$N30-'Depreciation calc'!$AD30</f>
        <v>0</v>
      </c>
      <c r="AF30" s="117" t="s">
        <v>53</v>
      </c>
      <c r="AG30" s="107" t="s">
        <v>61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135"/>
      <c r="AS30" s="135"/>
      <c r="AT30" s="135"/>
      <c r="AU30" s="136"/>
      <c r="AV30" s="137"/>
      <c r="AW30" s="137"/>
      <c r="AX30" s="137"/>
    </row>
    <row r="31" spans="1:51" s="6" customFormat="1" ht="25.5" customHeight="1">
      <c r="A31" s="131">
        <v>23</v>
      </c>
      <c r="B31" s="76"/>
      <c r="C31" s="76"/>
      <c r="D31" s="132" t="s">
        <v>107</v>
      </c>
      <c r="E31" s="29"/>
      <c r="F31" s="105" t="s">
        <v>108</v>
      </c>
      <c r="G31" s="108">
        <v>1</v>
      </c>
      <c r="H31" s="29" t="s">
        <v>109</v>
      </c>
      <c r="I31" s="29" t="s">
        <v>57</v>
      </c>
      <c r="J31" s="41" t="s">
        <v>118</v>
      </c>
      <c r="K31" s="31" t="s">
        <v>47</v>
      </c>
      <c r="L31" s="27">
        <v>47.35</v>
      </c>
      <c r="M31" s="125">
        <v>95</v>
      </c>
      <c r="N31" s="125">
        <f>Таблица1332[[#This Row],[Actual quantity / Фактическое к-во]]*Таблица1332[[#This Row],[Unit cost per unit US$/ Цена за ед. в долл. США]]</f>
        <v>95</v>
      </c>
      <c r="O31" s="33">
        <v>8</v>
      </c>
      <c r="P31" s="92">
        <f>Таблица1332[[#This Row],[Unit cost per unit US$/ Цена за ед. в долл. США]]/Таблица1332[[#This Row],[Useful life of the asset as per POPP]]/12</f>
        <v>0.98958333333333337</v>
      </c>
      <c r="Q31" s="46" t="s">
        <v>48</v>
      </c>
      <c r="R31" s="29" t="s">
        <v>49</v>
      </c>
      <c r="S31" s="30" t="s">
        <v>111</v>
      </c>
      <c r="T31" s="30" t="s">
        <v>112</v>
      </c>
      <c r="U31" s="73"/>
      <c r="V31" s="74"/>
      <c r="W31" s="73"/>
      <c r="X31" s="73"/>
      <c r="Y31" s="73"/>
      <c r="Z31" s="73"/>
      <c r="AA31" s="73"/>
      <c r="AB31" s="37">
        <v>41220</v>
      </c>
      <c r="AC31" s="33">
        <v>134</v>
      </c>
      <c r="AD31" s="125">
        <f>IF('Depreciation calc'!$G31*'Depreciation calc'!$P31*'Depreciation calc'!$AC31&lt;N31,'Depreciation calc'!$G31*'Depreciation calc'!$P31*'Depreciation calc'!$AC31,N31)</f>
        <v>95</v>
      </c>
      <c r="AE31" s="129">
        <f>'Depreciation calc'!$N31-'Depreciation calc'!$AD31</f>
        <v>0</v>
      </c>
      <c r="AF31" s="117" t="s">
        <v>53</v>
      </c>
      <c r="AG31" s="107" t="s">
        <v>61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135"/>
      <c r="AS31" s="135"/>
      <c r="AT31" s="135"/>
      <c r="AU31" s="136"/>
      <c r="AV31" s="137"/>
      <c r="AW31" s="137"/>
      <c r="AX31" s="137"/>
    </row>
    <row r="32" spans="1:51" ht="25.5" customHeight="1">
      <c r="A32" s="131">
        <v>24</v>
      </c>
      <c r="B32" s="30" t="s">
        <v>78</v>
      </c>
      <c r="C32" s="30">
        <v>2012</v>
      </c>
      <c r="D32" s="132" t="s">
        <v>107</v>
      </c>
      <c r="E32" s="29"/>
      <c r="F32" s="105" t="s">
        <v>108</v>
      </c>
      <c r="G32" s="108">
        <v>1</v>
      </c>
      <c r="H32" s="29" t="s">
        <v>109</v>
      </c>
      <c r="I32" s="29" t="s">
        <v>57</v>
      </c>
      <c r="J32" s="41" t="s">
        <v>119</v>
      </c>
      <c r="K32" s="31" t="s">
        <v>47</v>
      </c>
      <c r="L32" s="27">
        <v>47.35</v>
      </c>
      <c r="M32" s="125">
        <v>95</v>
      </c>
      <c r="N32" s="125">
        <f>Таблица1332[[#This Row],[Actual quantity / Фактическое к-во]]*Таблица1332[[#This Row],[Unit cost per unit US$/ Цена за ед. в долл. США]]</f>
        <v>95</v>
      </c>
      <c r="O32" s="33">
        <v>8</v>
      </c>
      <c r="P32" s="92">
        <f>Таблица1332[[#This Row],[Unit cost per unit US$/ Цена за ед. в долл. США]]/Таблица1332[[#This Row],[Useful life of the asset as per POPP]]/12</f>
        <v>0.98958333333333337</v>
      </c>
      <c r="Q32" s="46" t="s">
        <v>48</v>
      </c>
      <c r="R32" s="29" t="s">
        <v>49</v>
      </c>
      <c r="S32" s="30" t="s">
        <v>111</v>
      </c>
      <c r="T32" s="30" t="s">
        <v>112</v>
      </c>
      <c r="U32" s="73"/>
      <c r="V32" s="74"/>
      <c r="W32" s="73"/>
      <c r="X32" s="73"/>
      <c r="Y32" s="73"/>
      <c r="Z32" s="73"/>
      <c r="AA32" s="73"/>
      <c r="AB32" s="37">
        <v>41220</v>
      </c>
      <c r="AC32" s="33">
        <v>134</v>
      </c>
      <c r="AD32" s="125">
        <f>IF('Depreciation calc'!$G32*'Depreciation calc'!$P32*'Depreciation calc'!$AC32&lt;N32,'Depreciation calc'!$G32*'Depreciation calc'!$P32*'Depreciation calc'!$AC32,N32)</f>
        <v>95</v>
      </c>
      <c r="AE32" s="129">
        <f>'Depreciation calc'!$N32-'Depreciation calc'!$AD32</f>
        <v>0</v>
      </c>
      <c r="AF32" s="117" t="s">
        <v>53</v>
      </c>
      <c r="AG32" s="107" t="s">
        <v>61</v>
      </c>
      <c r="AR32" s="135"/>
      <c r="AS32" s="135"/>
      <c r="AT32" s="135"/>
      <c r="AU32" s="136"/>
      <c r="AV32" s="137"/>
      <c r="AW32" s="137"/>
      <c r="AX32" s="137"/>
      <c r="AY32" s="6"/>
    </row>
    <row r="33" spans="1:51" s="6" customFormat="1" ht="25.5" customHeight="1">
      <c r="A33" s="131">
        <v>25</v>
      </c>
      <c r="B33" s="30" t="s">
        <v>42</v>
      </c>
      <c r="C33" s="30">
        <v>2011</v>
      </c>
      <c r="D33" s="132" t="s">
        <v>107</v>
      </c>
      <c r="E33" s="29"/>
      <c r="F33" s="105" t="s">
        <v>108</v>
      </c>
      <c r="G33" s="108">
        <v>1</v>
      </c>
      <c r="H33" s="29" t="s">
        <v>109</v>
      </c>
      <c r="I33" s="29" t="s">
        <v>57</v>
      </c>
      <c r="J33" s="41" t="s">
        <v>120</v>
      </c>
      <c r="K33" s="31" t="s">
        <v>47</v>
      </c>
      <c r="L33" s="27">
        <v>47.35</v>
      </c>
      <c r="M33" s="125">
        <v>95</v>
      </c>
      <c r="N33" s="125">
        <f>Таблица1332[[#This Row],[Actual quantity / Фактическое к-во]]*Таблица1332[[#This Row],[Unit cost per unit US$/ Цена за ед. в долл. США]]</f>
        <v>95</v>
      </c>
      <c r="O33" s="33">
        <v>8</v>
      </c>
      <c r="P33" s="92">
        <f>Таблица1332[[#This Row],[Unit cost per unit US$/ Цена за ед. в долл. США]]/Таблица1332[[#This Row],[Useful life of the asset as per POPP]]/12</f>
        <v>0.98958333333333337</v>
      </c>
      <c r="Q33" s="46" t="s">
        <v>48</v>
      </c>
      <c r="R33" s="29" t="s">
        <v>49</v>
      </c>
      <c r="S33" s="30" t="s">
        <v>111</v>
      </c>
      <c r="T33" s="30" t="s">
        <v>112</v>
      </c>
      <c r="U33" s="73"/>
      <c r="V33" s="74"/>
      <c r="W33" s="73"/>
      <c r="X33" s="73"/>
      <c r="Y33" s="73"/>
      <c r="Z33" s="73"/>
      <c r="AA33" s="73"/>
      <c r="AB33" s="37">
        <v>41220</v>
      </c>
      <c r="AC33" s="33">
        <v>134</v>
      </c>
      <c r="AD33" s="125">
        <f>IF('Depreciation calc'!$G33*'Depreciation calc'!$P33*'Depreciation calc'!$AC33&lt;N33,'Depreciation calc'!$G33*'Depreciation calc'!$P33*'Depreciation calc'!$AC33,N33)</f>
        <v>95</v>
      </c>
      <c r="AE33" s="129">
        <f>'Depreciation calc'!$N33-'Depreciation calc'!$AD33</f>
        <v>0</v>
      </c>
      <c r="AF33" s="117" t="s">
        <v>53</v>
      </c>
      <c r="AG33" s="107" t="s">
        <v>61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135"/>
      <c r="AS33" s="135"/>
      <c r="AT33" s="135"/>
      <c r="AU33" s="136"/>
      <c r="AV33" s="137"/>
      <c r="AW33" s="137"/>
      <c r="AX33" s="137"/>
    </row>
    <row r="34" spans="1:51" ht="25.5" customHeight="1">
      <c r="A34" s="131">
        <v>26</v>
      </c>
      <c r="B34" s="30" t="s">
        <v>42</v>
      </c>
      <c r="C34" s="30">
        <v>2012</v>
      </c>
      <c r="D34" s="132" t="s">
        <v>107</v>
      </c>
      <c r="E34" s="29"/>
      <c r="F34" s="105" t="s">
        <v>108</v>
      </c>
      <c r="G34" s="108">
        <v>1</v>
      </c>
      <c r="H34" s="29" t="s">
        <v>109</v>
      </c>
      <c r="I34" s="29" t="s">
        <v>57</v>
      </c>
      <c r="J34" s="41" t="s">
        <v>121</v>
      </c>
      <c r="K34" s="31" t="s">
        <v>47</v>
      </c>
      <c r="L34" s="27">
        <v>47.35</v>
      </c>
      <c r="M34" s="125">
        <v>95</v>
      </c>
      <c r="N34" s="125">
        <f>Таблица1332[[#This Row],[Actual quantity / Фактическое к-во]]*Таблица1332[[#This Row],[Unit cost per unit US$/ Цена за ед. в долл. США]]</f>
        <v>95</v>
      </c>
      <c r="O34" s="33">
        <v>8</v>
      </c>
      <c r="P34" s="92">
        <f>Таблица1332[[#This Row],[Unit cost per unit US$/ Цена за ед. в долл. США]]/Таблица1332[[#This Row],[Useful life of the asset as per POPP]]/12</f>
        <v>0.98958333333333337</v>
      </c>
      <c r="Q34" s="46" t="s">
        <v>48</v>
      </c>
      <c r="R34" s="29" t="s">
        <v>49</v>
      </c>
      <c r="S34" s="30" t="s">
        <v>111</v>
      </c>
      <c r="T34" s="30" t="s">
        <v>112</v>
      </c>
      <c r="U34" s="73"/>
      <c r="V34" s="74"/>
      <c r="W34" s="73"/>
      <c r="X34" s="73"/>
      <c r="Y34" s="73"/>
      <c r="Z34" s="73"/>
      <c r="AA34" s="73"/>
      <c r="AB34" s="37">
        <v>41220</v>
      </c>
      <c r="AC34" s="33">
        <v>134</v>
      </c>
      <c r="AD34" s="125">
        <f>IF('Depreciation calc'!$G34*'Depreciation calc'!$P34*'Depreciation calc'!$AC34&lt;N34,'Depreciation calc'!$G34*'Depreciation calc'!$P34*'Depreciation calc'!$AC34,N34)</f>
        <v>95</v>
      </c>
      <c r="AE34" s="129">
        <f>'Depreciation calc'!$N34-'Depreciation calc'!$AD34</f>
        <v>0</v>
      </c>
      <c r="AF34" s="117" t="s">
        <v>53</v>
      </c>
      <c r="AG34" s="107" t="s">
        <v>61</v>
      </c>
      <c r="AR34" s="135"/>
      <c r="AS34" s="135"/>
      <c r="AT34" s="135"/>
      <c r="AU34" s="136"/>
      <c r="AV34" s="137"/>
      <c r="AW34" s="137"/>
      <c r="AX34" s="137"/>
      <c r="AY34" s="6"/>
    </row>
    <row r="35" spans="1:51" ht="25.5" customHeight="1">
      <c r="A35" s="131">
        <v>27</v>
      </c>
      <c r="B35" s="76"/>
      <c r="C35" s="76"/>
      <c r="D35" s="132" t="s">
        <v>107</v>
      </c>
      <c r="E35" s="29"/>
      <c r="F35" s="105" t="s">
        <v>108</v>
      </c>
      <c r="G35" s="108">
        <v>1</v>
      </c>
      <c r="H35" s="29" t="s">
        <v>109</v>
      </c>
      <c r="I35" s="29" t="s">
        <v>57</v>
      </c>
      <c r="J35" s="41" t="s">
        <v>122</v>
      </c>
      <c r="K35" s="31" t="s">
        <v>47</v>
      </c>
      <c r="L35" s="27">
        <v>47.35</v>
      </c>
      <c r="M35" s="125">
        <v>95</v>
      </c>
      <c r="N35" s="125">
        <f>Таблица1332[[#This Row],[Actual quantity / Фактическое к-во]]*Таблица1332[[#This Row],[Unit cost per unit US$/ Цена за ед. в долл. США]]</f>
        <v>95</v>
      </c>
      <c r="O35" s="33">
        <v>8</v>
      </c>
      <c r="P35" s="92">
        <f>Таблица1332[[#This Row],[Unit cost per unit US$/ Цена за ед. в долл. США]]/Таблица1332[[#This Row],[Useful life of the asset as per POPP]]/12</f>
        <v>0.98958333333333337</v>
      </c>
      <c r="Q35" s="46" t="s">
        <v>48</v>
      </c>
      <c r="R35" s="29" t="s">
        <v>49</v>
      </c>
      <c r="S35" s="30" t="s">
        <v>111</v>
      </c>
      <c r="T35" s="30" t="s">
        <v>112</v>
      </c>
      <c r="U35" s="73"/>
      <c r="V35" s="74"/>
      <c r="W35" s="73"/>
      <c r="X35" s="73"/>
      <c r="Y35" s="73"/>
      <c r="Z35" s="73"/>
      <c r="AA35" s="73"/>
      <c r="AB35" s="37">
        <v>41220</v>
      </c>
      <c r="AC35" s="33">
        <v>134</v>
      </c>
      <c r="AD35" s="125">
        <f>IF('Depreciation calc'!$G35*'Depreciation calc'!$P35*'Depreciation calc'!$AC35&lt;N35,'Depreciation calc'!$G35*'Depreciation calc'!$P35*'Depreciation calc'!$AC35,N35)</f>
        <v>95</v>
      </c>
      <c r="AE35" s="129">
        <f>'Depreciation calc'!$N35-'Depreciation calc'!$AD35</f>
        <v>0</v>
      </c>
      <c r="AF35" s="117" t="s">
        <v>53</v>
      </c>
      <c r="AG35" s="107" t="s">
        <v>61</v>
      </c>
      <c r="AR35" s="135"/>
      <c r="AS35" s="135"/>
      <c r="AT35" s="135"/>
      <c r="AU35" s="136"/>
      <c r="AV35" s="137"/>
      <c r="AW35" s="137"/>
      <c r="AX35" s="137"/>
      <c r="AY35" s="6"/>
    </row>
    <row r="36" spans="1:51" s="6" customFormat="1" ht="25.5" customHeight="1">
      <c r="A36" s="131">
        <v>28</v>
      </c>
      <c r="B36" s="30" t="s">
        <v>78</v>
      </c>
      <c r="C36" s="30">
        <v>2012</v>
      </c>
      <c r="D36" s="132" t="s">
        <v>107</v>
      </c>
      <c r="E36" s="29"/>
      <c r="F36" s="105" t="s">
        <v>108</v>
      </c>
      <c r="G36" s="108">
        <v>1</v>
      </c>
      <c r="H36" s="29" t="s">
        <v>109</v>
      </c>
      <c r="I36" s="29" t="s">
        <v>57</v>
      </c>
      <c r="J36" s="41" t="s">
        <v>123</v>
      </c>
      <c r="K36" s="31" t="s">
        <v>47</v>
      </c>
      <c r="L36" s="27">
        <v>47.35</v>
      </c>
      <c r="M36" s="125">
        <v>95</v>
      </c>
      <c r="N36" s="125">
        <f>Таблица1332[[#This Row],[Actual quantity / Фактическое к-во]]*Таблица1332[[#This Row],[Unit cost per unit US$/ Цена за ед. в долл. США]]</f>
        <v>95</v>
      </c>
      <c r="O36" s="33">
        <v>8</v>
      </c>
      <c r="P36" s="92">
        <f>Таблица1332[[#This Row],[Unit cost per unit US$/ Цена за ед. в долл. США]]/Таблица1332[[#This Row],[Useful life of the asset as per POPP]]/12</f>
        <v>0.98958333333333337</v>
      </c>
      <c r="Q36" s="46" t="s">
        <v>48</v>
      </c>
      <c r="R36" s="29" t="s">
        <v>49</v>
      </c>
      <c r="S36" s="30" t="s">
        <v>111</v>
      </c>
      <c r="T36" s="30" t="s">
        <v>112</v>
      </c>
      <c r="U36" s="73"/>
      <c r="V36" s="74"/>
      <c r="W36" s="73"/>
      <c r="X36" s="73"/>
      <c r="Y36" s="73"/>
      <c r="Z36" s="73"/>
      <c r="AA36" s="73"/>
      <c r="AB36" s="37">
        <v>41220</v>
      </c>
      <c r="AC36" s="33">
        <v>134</v>
      </c>
      <c r="AD36" s="125">
        <f>IF('Depreciation calc'!$G36*'Depreciation calc'!$P36*'Depreciation calc'!$AC36&lt;N36,'Depreciation calc'!$G36*'Depreciation calc'!$P36*'Depreciation calc'!$AC36,N36)</f>
        <v>95</v>
      </c>
      <c r="AE36" s="129">
        <f>'Depreciation calc'!$N36-'Depreciation calc'!$AD36</f>
        <v>0</v>
      </c>
      <c r="AF36" s="117" t="s">
        <v>53</v>
      </c>
      <c r="AG36" s="107" t="s">
        <v>61</v>
      </c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135"/>
      <c r="AS36" s="135"/>
      <c r="AT36" s="135"/>
      <c r="AU36" s="136"/>
      <c r="AV36" s="137"/>
      <c r="AW36" s="137"/>
      <c r="AX36" s="137"/>
    </row>
    <row r="37" spans="1:51" s="6" customFormat="1" ht="25.5" customHeight="1">
      <c r="A37" s="131">
        <v>29</v>
      </c>
      <c r="B37" s="30" t="s">
        <v>78</v>
      </c>
      <c r="C37" s="30">
        <v>2012</v>
      </c>
      <c r="D37" s="132" t="s">
        <v>107</v>
      </c>
      <c r="E37" s="29"/>
      <c r="F37" s="105" t="s">
        <v>108</v>
      </c>
      <c r="G37" s="108">
        <v>1</v>
      </c>
      <c r="H37" s="29" t="s">
        <v>109</v>
      </c>
      <c r="I37" s="29" t="s">
        <v>57</v>
      </c>
      <c r="J37" s="41" t="s">
        <v>124</v>
      </c>
      <c r="K37" s="31" t="s">
        <v>47</v>
      </c>
      <c r="L37" s="27">
        <v>47.35</v>
      </c>
      <c r="M37" s="125">
        <v>95</v>
      </c>
      <c r="N37" s="125">
        <f>Таблица1332[[#This Row],[Actual quantity / Фактическое к-во]]*Таблица1332[[#This Row],[Unit cost per unit US$/ Цена за ед. в долл. США]]</f>
        <v>95</v>
      </c>
      <c r="O37" s="33">
        <v>8</v>
      </c>
      <c r="P37" s="92">
        <f>Таблица1332[[#This Row],[Unit cost per unit US$/ Цена за ед. в долл. США]]/Таблица1332[[#This Row],[Useful life of the asset as per POPP]]/12</f>
        <v>0.98958333333333337</v>
      </c>
      <c r="Q37" s="46" t="s">
        <v>48</v>
      </c>
      <c r="R37" s="29" t="s">
        <v>49</v>
      </c>
      <c r="S37" s="30" t="s">
        <v>111</v>
      </c>
      <c r="T37" s="30" t="s">
        <v>112</v>
      </c>
      <c r="U37" s="73"/>
      <c r="V37" s="74"/>
      <c r="W37" s="73"/>
      <c r="X37" s="73"/>
      <c r="Y37" s="73"/>
      <c r="Z37" s="73"/>
      <c r="AA37" s="73"/>
      <c r="AB37" s="37">
        <v>41220</v>
      </c>
      <c r="AC37" s="33">
        <v>134</v>
      </c>
      <c r="AD37" s="125">
        <f>IF('Depreciation calc'!$G37*'Depreciation calc'!$P37*'Depreciation calc'!$AC37&lt;N37,'Depreciation calc'!$G37*'Depreciation calc'!$P37*'Depreciation calc'!$AC37,N37)</f>
        <v>95</v>
      </c>
      <c r="AE37" s="129">
        <f>'Depreciation calc'!$N37-'Depreciation calc'!$AD37</f>
        <v>0</v>
      </c>
      <c r="AF37" s="117" t="s">
        <v>53</v>
      </c>
      <c r="AG37" s="107" t="s">
        <v>61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135"/>
      <c r="AS37" s="135"/>
      <c r="AT37" s="135"/>
      <c r="AU37" s="136"/>
      <c r="AV37" s="137"/>
      <c r="AW37" s="137"/>
      <c r="AX37" s="137"/>
    </row>
    <row r="38" spans="1:51" s="6" customFormat="1" ht="25.5" customHeight="1">
      <c r="A38" s="131">
        <v>30</v>
      </c>
      <c r="B38" s="76"/>
      <c r="C38" s="76"/>
      <c r="D38" s="132" t="s">
        <v>107</v>
      </c>
      <c r="E38" s="29"/>
      <c r="F38" s="105" t="s">
        <v>108</v>
      </c>
      <c r="G38" s="108">
        <v>1</v>
      </c>
      <c r="H38" s="29" t="s">
        <v>109</v>
      </c>
      <c r="I38" s="29" t="s">
        <v>125</v>
      </c>
      <c r="J38" s="41" t="s">
        <v>126</v>
      </c>
      <c r="K38" s="31" t="s">
        <v>47</v>
      </c>
      <c r="L38" s="27">
        <v>47.35</v>
      </c>
      <c r="M38" s="125">
        <v>95</v>
      </c>
      <c r="N38" s="125">
        <f>Таблица1332[[#This Row],[Actual quantity / Фактическое к-во]]*Таблица1332[[#This Row],[Unit cost per unit US$/ Цена за ед. в долл. США]]</f>
        <v>95</v>
      </c>
      <c r="O38" s="33">
        <v>8</v>
      </c>
      <c r="P38" s="92">
        <f>Таблица1332[[#This Row],[Unit cost per unit US$/ Цена за ед. в долл. США]]/Таблица1332[[#This Row],[Useful life of the asset as per POPP]]/12</f>
        <v>0.98958333333333337</v>
      </c>
      <c r="Q38" s="46" t="s">
        <v>48</v>
      </c>
      <c r="R38" s="29" t="s">
        <v>49</v>
      </c>
      <c r="S38" s="30" t="s">
        <v>111</v>
      </c>
      <c r="T38" s="30" t="s">
        <v>112</v>
      </c>
      <c r="U38" s="73"/>
      <c r="V38" s="74"/>
      <c r="W38" s="73"/>
      <c r="X38" s="73"/>
      <c r="Y38" s="73"/>
      <c r="Z38" s="73"/>
      <c r="AA38" s="73"/>
      <c r="AB38" s="37">
        <v>41220</v>
      </c>
      <c r="AC38" s="33">
        <v>134</v>
      </c>
      <c r="AD38" s="125">
        <f>IF('Depreciation calc'!$G38*'Depreciation calc'!$P38*'Depreciation calc'!$AC38&lt;N38,'Depreciation calc'!$G38*'Depreciation calc'!$P38*'Depreciation calc'!$AC38,N38)</f>
        <v>95</v>
      </c>
      <c r="AE38" s="129">
        <f>'Depreciation calc'!$N38-'Depreciation calc'!$AD38</f>
        <v>0</v>
      </c>
      <c r="AF38" s="117" t="s">
        <v>53</v>
      </c>
      <c r="AG38" s="107" t="s">
        <v>61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135"/>
      <c r="AS38" s="135"/>
      <c r="AT38" s="135"/>
      <c r="AU38" s="136"/>
      <c r="AV38" s="137"/>
      <c r="AW38" s="137"/>
      <c r="AX38" s="137"/>
    </row>
    <row r="39" spans="1:51" s="6" customFormat="1" ht="25.5" customHeight="1">
      <c r="A39" s="131">
        <v>31</v>
      </c>
      <c r="B39" s="76"/>
      <c r="C39" s="76"/>
      <c r="D39" s="132" t="s">
        <v>127</v>
      </c>
      <c r="E39" s="76"/>
      <c r="F39" s="105" t="s">
        <v>108</v>
      </c>
      <c r="G39" s="109">
        <v>1</v>
      </c>
      <c r="H39" s="76" t="s">
        <v>128</v>
      </c>
      <c r="I39" s="76" t="s">
        <v>57</v>
      </c>
      <c r="J39" s="79" t="s">
        <v>129</v>
      </c>
      <c r="K39" s="77"/>
      <c r="L39" s="75"/>
      <c r="M39" s="127">
        <v>255</v>
      </c>
      <c r="N39" s="127">
        <f>Таблица1332[[#This Row],[Actual quantity / Фактическое к-во]]*Таблица1332[[#This Row],[Unit cost per unit US$/ Цена за ед. в долл. США]]</f>
        <v>255</v>
      </c>
      <c r="O39" s="80">
        <v>8</v>
      </c>
      <c r="P39" s="93">
        <f>Таблица1332[[#This Row],[Unit cost per unit US$/ Цена за ед. в долл. США]]/Таблица1332[[#This Row],[Useful life of the asset as per POPP]]/12</f>
        <v>2.65625</v>
      </c>
      <c r="Q39" s="46" t="s">
        <v>48</v>
      </c>
      <c r="R39" s="29" t="s">
        <v>49</v>
      </c>
      <c r="S39" s="98" t="s">
        <v>130</v>
      </c>
      <c r="T39" s="29" t="s">
        <v>131</v>
      </c>
      <c r="U39" s="75"/>
      <c r="V39" s="75"/>
      <c r="W39" s="76"/>
      <c r="X39" s="76"/>
      <c r="Y39" s="76"/>
      <c r="Z39" s="76"/>
      <c r="AA39" s="76"/>
      <c r="AB39" s="86">
        <v>41220</v>
      </c>
      <c r="AC39" s="33">
        <v>134</v>
      </c>
      <c r="AD39" s="125">
        <f>IF('Depreciation calc'!$G39*'Depreciation calc'!$P39*'Depreciation calc'!$AC39&lt;N39,'Depreciation calc'!$G39*'Depreciation calc'!$P39*'Depreciation calc'!$AC39,N39)</f>
        <v>255</v>
      </c>
      <c r="AE39" s="129">
        <f>'Depreciation calc'!$N39-'Depreciation calc'!$AD39</f>
        <v>0</v>
      </c>
      <c r="AF39" s="117" t="s">
        <v>53</v>
      </c>
      <c r="AG39" s="107" t="s">
        <v>61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135"/>
      <c r="AS39" s="135"/>
      <c r="AT39" s="135"/>
      <c r="AU39" s="136"/>
      <c r="AV39" s="137"/>
      <c r="AW39" s="137"/>
      <c r="AX39" s="137"/>
    </row>
    <row r="40" spans="1:51" s="6" customFormat="1" ht="25.5" customHeight="1">
      <c r="A40" s="131">
        <v>32</v>
      </c>
      <c r="B40" s="30" t="s">
        <v>42</v>
      </c>
      <c r="C40" s="30">
        <v>2011</v>
      </c>
      <c r="D40" s="132" t="s">
        <v>132</v>
      </c>
      <c r="E40" s="29"/>
      <c r="F40" s="105" t="s">
        <v>108</v>
      </c>
      <c r="G40" s="108">
        <v>1</v>
      </c>
      <c r="H40" s="29" t="s">
        <v>128</v>
      </c>
      <c r="I40" s="29" t="s">
        <v>133</v>
      </c>
      <c r="J40" s="41" t="s">
        <v>134</v>
      </c>
      <c r="K40" s="34" t="s">
        <v>47</v>
      </c>
      <c r="L40" s="29">
        <v>47.2</v>
      </c>
      <c r="M40" s="133">
        <v>1097.52</v>
      </c>
      <c r="N40" s="126">
        <f>Таблица1332[[#This Row],[Actual quantity / Фактическое к-во]]*Таблица1332[[#This Row],[Unit cost per unit US$/ Цена за ед. в долл. США]]</f>
        <v>1097.52</v>
      </c>
      <c r="O40" s="27">
        <v>8</v>
      </c>
      <c r="P40" s="92">
        <f>Таблица1332[[#This Row],[Unit cost per unit US$/ Цена за ед. в долл. США]]/Таблица1332[[#This Row],[Useful life of the asset as per POPP]]/12</f>
        <v>11.432499999999999</v>
      </c>
      <c r="Q40" s="46" t="s">
        <v>48</v>
      </c>
      <c r="R40" s="29" t="s">
        <v>49</v>
      </c>
      <c r="S40" s="30" t="s">
        <v>135</v>
      </c>
      <c r="T40" s="29" t="s">
        <v>136</v>
      </c>
      <c r="U40" s="32"/>
      <c r="V40" s="29"/>
      <c r="W40" s="30"/>
      <c r="X40" s="29"/>
      <c r="Y40" s="30"/>
      <c r="Z40" s="29"/>
      <c r="AA40" s="29"/>
      <c r="AB40" s="37">
        <v>41947</v>
      </c>
      <c r="AC40" s="33">
        <v>110</v>
      </c>
      <c r="AD40" s="125">
        <f>IF('Depreciation calc'!$G40*'Depreciation calc'!$P40*'Depreciation calc'!$AC40&lt;N40,'Depreciation calc'!$G40*'Depreciation calc'!$P40*'Depreciation calc'!$AC40,N40)</f>
        <v>1097.52</v>
      </c>
      <c r="AE40" s="129">
        <f>'Depreciation calc'!$N40-'Depreciation calc'!$AD40</f>
        <v>0</v>
      </c>
      <c r="AF40" s="117" t="s">
        <v>53</v>
      </c>
      <c r="AG40" s="107" t="s">
        <v>61</v>
      </c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135"/>
      <c r="AS40" s="135"/>
      <c r="AT40" s="135"/>
      <c r="AU40" s="136"/>
      <c r="AV40" s="137"/>
      <c r="AW40" s="137"/>
      <c r="AX40" s="137"/>
    </row>
    <row r="41" spans="1:51" s="6" customFormat="1" ht="25.5" customHeight="1">
      <c r="A41" s="131">
        <v>33</v>
      </c>
      <c r="B41" s="76"/>
      <c r="C41" s="76"/>
      <c r="D41" s="132" t="s">
        <v>137</v>
      </c>
      <c r="E41" s="29"/>
      <c r="F41" s="105" t="s">
        <v>108</v>
      </c>
      <c r="G41" s="108">
        <v>1</v>
      </c>
      <c r="H41" s="29" t="s">
        <v>128</v>
      </c>
      <c r="I41" s="29" t="s">
        <v>138</v>
      </c>
      <c r="J41" s="41" t="s">
        <v>139</v>
      </c>
      <c r="K41" s="34" t="s">
        <v>47</v>
      </c>
      <c r="L41" s="29">
        <v>47.3</v>
      </c>
      <c r="M41" s="133">
        <v>1097.52</v>
      </c>
      <c r="N41" s="126">
        <f>Таблица1332[[#This Row],[Actual quantity / Фактическое к-во]]*Таблица1332[[#This Row],[Unit cost per unit US$/ Цена за ед. в долл. США]]</f>
        <v>1097.52</v>
      </c>
      <c r="O41" s="27">
        <v>8</v>
      </c>
      <c r="P41" s="92">
        <f>Таблица1332[[#This Row],[Unit cost per unit US$/ Цена за ед. в долл. США]]/Таблица1332[[#This Row],[Useful life of the asset as per POPP]]/12</f>
        <v>11.432499999999999</v>
      </c>
      <c r="Q41" s="46" t="s">
        <v>48</v>
      </c>
      <c r="R41" s="29" t="s">
        <v>49</v>
      </c>
      <c r="S41" s="30" t="s">
        <v>135</v>
      </c>
      <c r="T41" s="29" t="s">
        <v>136</v>
      </c>
      <c r="U41" s="35"/>
      <c r="V41" s="29"/>
      <c r="W41" s="30"/>
      <c r="X41" s="30"/>
      <c r="Y41" s="30"/>
      <c r="Z41" s="30"/>
      <c r="AA41" s="30"/>
      <c r="AB41" s="37">
        <v>41947</v>
      </c>
      <c r="AC41" s="33">
        <v>110</v>
      </c>
      <c r="AD41" s="125">
        <f>IF('Depreciation calc'!$G41*'Depreciation calc'!$P41*'Depreciation calc'!$AC41&lt;N41,'Depreciation calc'!$G41*'Depreciation calc'!$P41*'Depreciation calc'!$AC41,N41)</f>
        <v>1097.52</v>
      </c>
      <c r="AE41" s="129">
        <f>'Depreciation calc'!$N41-'Depreciation calc'!$AD41</f>
        <v>0</v>
      </c>
      <c r="AF41" s="117" t="s">
        <v>53</v>
      </c>
      <c r="AG41" s="107" t="s">
        <v>61</v>
      </c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135"/>
      <c r="AS41" s="135"/>
      <c r="AT41" s="135"/>
      <c r="AU41" s="136"/>
      <c r="AV41" s="137"/>
      <c r="AW41" s="137"/>
      <c r="AX41" s="137"/>
    </row>
    <row r="42" spans="1:51" s="6" customFormat="1" ht="25.5" customHeight="1">
      <c r="A42" s="131">
        <v>34</v>
      </c>
      <c r="B42" s="76"/>
      <c r="C42" s="76"/>
      <c r="D42" s="132" t="s">
        <v>140</v>
      </c>
      <c r="E42" s="76"/>
      <c r="F42" s="105" t="s">
        <v>108</v>
      </c>
      <c r="G42" s="109">
        <v>1</v>
      </c>
      <c r="H42" s="29" t="s">
        <v>128</v>
      </c>
      <c r="I42" s="76" t="s">
        <v>141</v>
      </c>
      <c r="J42" s="79" t="s">
        <v>142</v>
      </c>
      <c r="K42" s="77"/>
      <c r="L42" s="75"/>
      <c r="M42" s="127">
        <v>339.83</v>
      </c>
      <c r="N42" s="127">
        <f>Таблица1332[[#This Row],[Actual quantity / Фактическое к-во]]*Таблица1332[[#This Row],[Unit cost per unit US$/ Цена за ед. в долл. США]]</f>
        <v>339.83</v>
      </c>
      <c r="O42" s="80">
        <v>8</v>
      </c>
      <c r="P42" s="93">
        <f>Таблица1332[[#This Row],[Unit cost per unit US$/ Цена за ед. в долл. США]]/Таблица1332[[#This Row],[Useful life of the asset as per POPP]]/12</f>
        <v>3.539895833333333</v>
      </c>
      <c r="Q42" s="46" t="s">
        <v>48</v>
      </c>
      <c r="R42" s="29" t="s">
        <v>49</v>
      </c>
      <c r="S42" s="98" t="s">
        <v>143</v>
      </c>
      <c r="T42" s="29" t="s">
        <v>144</v>
      </c>
      <c r="U42" s="75"/>
      <c r="V42" s="75"/>
      <c r="W42" s="76"/>
      <c r="X42" s="76"/>
      <c r="Y42" s="76"/>
      <c r="Z42" s="76"/>
      <c r="AA42" s="76"/>
      <c r="AB42" s="86">
        <v>43134</v>
      </c>
      <c r="AC42" s="33">
        <v>71</v>
      </c>
      <c r="AD42" s="125">
        <f>IF('Depreciation calc'!$G42*'Depreciation calc'!$P42*'Depreciation calc'!$AC42&lt;N42,'Depreciation calc'!$G42*'Depreciation calc'!$P42*'Depreciation calc'!$AC42,N42)</f>
        <v>251.33260416666664</v>
      </c>
      <c r="AE42" s="129">
        <f>'Depreciation calc'!$N42-'Depreciation calc'!$AD42</f>
        <v>88.497395833333343</v>
      </c>
      <c r="AF42" s="117" t="s">
        <v>53</v>
      </c>
      <c r="AG42" s="107" t="s">
        <v>61</v>
      </c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135"/>
      <c r="AS42" s="135"/>
      <c r="AT42" s="135"/>
      <c r="AU42" s="136"/>
      <c r="AV42" s="137"/>
      <c r="AW42" s="137"/>
      <c r="AX42" s="137"/>
    </row>
    <row r="43" spans="1:51" ht="25.5" customHeight="1">
      <c r="A43" s="131">
        <v>35</v>
      </c>
      <c r="B43" s="30" t="s">
        <v>78</v>
      </c>
      <c r="C43" s="30">
        <v>2012</v>
      </c>
      <c r="D43" s="132" t="s">
        <v>145</v>
      </c>
      <c r="E43" s="30"/>
      <c r="F43" s="105" t="s">
        <v>108</v>
      </c>
      <c r="G43" s="110">
        <v>1</v>
      </c>
      <c r="H43" s="29" t="s">
        <v>146</v>
      </c>
      <c r="I43" s="29" t="s">
        <v>57</v>
      </c>
      <c r="J43" s="38" t="s">
        <v>147</v>
      </c>
      <c r="K43" s="39" t="s">
        <v>148</v>
      </c>
      <c r="L43" s="30">
        <v>47.35</v>
      </c>
      <c r="M43" s="125">
        <v>215</v>
      </c>
      <c r="N43" s="125">
        <f>Таблица1332[[#This Row],[Actual quantity / Фактическое к-во]]*Таблица1332[[#This Row],[Unit cost per unit US$/ Цена за ед. в долл. США]]</f>
        <v>215</v>
      </c>
      <c r="O43" s="80">
        <v>8</v>
      </c>
      <c r="P43" s="92">
        <f>Таблица1332[[#This Row],[Unit cost per unit US$/ Цена за ед. в долл. США]]/Таблица1332[[#This Row],[Useful life of the asset as per POPP]]/12</f>
        <v>2.2395833333333335</v>
      </c>
      <c r="Q43" s="46" t="s">
        <v>48</v>
      </c>
      <c r="R43" s="29" t="s">
        <v>49</v>
      </c>
      <c r="S43" s="30" t="s">
        <v>149</v>
      </c>
      <c r="T43" s="30" t="s">
        <v>150</v>
      </c>
      <c r="U43" s="30"/>
      <c r="V43" s="37"/>
      <c r="W43" s="30"/>
      <c r="X43" s="30"/>
      <c r="Y43" s="30"/>
      <c r="Z43" s="30"/>
      <c r="AA43" s="30"/>
      <c r="AB43" s="37">
        <v>43182</v>
      </c>
      <c r="AC43" s="33">
        <v>70</v>
      </c>
      <c r="AD43" s="125">
        <f>IF('Depreciation calc'!$G43*'Depreciation calc'!$P43*'Depreciation calc'!$AC43&lt;N43,'Depreciation calc'!$G43*'Depreciation calc'!$P43*'Depreciation calc'!$AC43,N43)</f>
        <v>156.77083333333334</v>
      </c>
      <c r="AE43" s="129">
        <f>'Depreciation calc'!$N43-'Depreciation calc'!$AD43</f>
        <v>58.229166666666657</v>
      </c>
      <c r="AF43" s="117" t="s">
        <v>53</v>
      </c>
      <c r="AG43" s="107" t="s">
        <v>61</v>
      </c>
      <c r="AR43" s="135"/>
      <c r="AS43" s="135"/>
      <c r="AT43" s="135"/>
      <c r="AU43" s="136"/>
      <c r="AV43" s="137"/>
      <c r="AW43" s="137"/>
      <c r="AX43" s="137"/>
      <c r="AY43" s="6"/>
    </row>
    <row r="44" spans="1:51" ht="25.5" customHeight="1">
      <c r="A44" s="131">
        <v>36</v>
      </c>
      <c r="B44" s="30" t="s">
        <v>42</v>
      </c>
      <c r="C44" s="30">
        <v>2012</v>
      </c>
      <c r="D44" s="132" t="s">
        <v>145</v>
      </c>
      <c r="E44" s="30"/>
      <c r="F44" s="105" t="s">
        <v>108</v>
      </c>
      <c r="G44" s="110">
        <v>1</v>
      </c>
      <c r="H44" s="29" t="s">
        <v>146</v>
      </c>
      <c r="I44" s="29" t="s">
        <v>57</v>
      </c>
      <c r="J44" s="38" t="s">
        <v>151</v>
      </c>
      <c r="K44" s="39" t="s">
        <v>148</v>
      </c>
      <c r="L44" s="30">
        <v>47.35</v>
      </c>
      <c r="M44" s="125">
        <v>215</v>
      </c>
      <c r="N44" s="125">
        <f>Таблица1332[[#This Row],[Actual quantity / Фактическое к-во]]*Таблица1332[[#This Row],[Unit cost per unit US$/ Цена за ед. в долл. США]]</f>
        <v>215</v>
      </c>
      <c r="O44" s="80">
        <v>8</v>
      </c>
      <c r="P44" s="92">
        <f>Таблица1332[[#This Row],[Unit cost per unit US$/ Цена за ед. в долл. США]]/Таблица1332[[#This Row],[Useful life of the asset as per POPP]]/12</f>
        <v>2.2395833333333335</v>
      </c>
      <c r="Q44" s="46" t="s">
        <v>48</v>
      </c>
      <c r="R44" s="29" t="s">
        <v>49</v>
      </c>
      <c r="S44" s="30" t="s">
        <v>149</v>
      </c>
      <c r="T44" s="30" t="s">
        <v>150</v>
      </c>
      <c r="U44" s="30"/>
      <c r="V44" s="37"/>
      <c r="W44" s="30"/>
      <c r="X44" s="30"/>
      <c r="Y44" s="30"/>
      <c r="Z44" s="30"/>
      <c r="AA44" s="30"/>
      <c r="AB44" s="37">
        <v>43182</v>
      </c>
      <c r="AC44" s="33">
        <v>70</v>
      </c>
      <c r="AD44" s="125">
        <f>IF('Depreciation calc'!$G44*'Depreciation calc'!$P44*'Depreciation calc'!$AC44&lt;N44,'Depreciation calc'!$G44*'Depreciation calc'!$P44*'Depreciation calc'!$AC44,N44)</f>
        <v>156.77083333333334</v>
      </c>
      <c r="AE44" s="129">
        <f>'Depreciation calc'!$N44-'Depreciation calc'!$AD44</f>
        <v>58.229166666666657</v>
      </c>
      <c r="AF44" s="117" t="s">
        <v>53</v>
      </c>
      <c r="AG44" s="107" t="s">
        <v>61</v>
      </c>
      <c r="AR44" s="135"/>
      <c r="AS44" s="135"/>
      <c r="AT44" s="135"/>
      <c r="AU44" s="136"/>
      <c r="AV44" s="137"/>
      <c r="AW44" s="137"/>
      <c r="AX44" s="137"/>
      <c r="AY44" s="6"/>
    </row>
    <row r="45" spans="1:51" s="6" customFormat="1" ht="25.5" customHeight="1">
      <c r="A45" s="131">
        <v>37</v>
      </c>
      <c r="B45" s="30" t="s">
        <v>42</v>
      </c>
      <c r="C45" s="30">
        <v>2011</v>
      </c>
      <c r="D45" s="132" t="s">
        <v>145</v>
      </c>
      <c r="E45" s="30"/>
      <c r="F45" s="105" t="s">
        <v>108</v>
      </c>
      <c r="G45" s="110">
        <v>1</v>
      </c>
      <c r="H45" s="29" t="s">
        <v>146</v>
      </c>
      <c r="I45" s="29" t="s">
        <v>57</v>
      </c>
      <c r="J45" s="38" t="s">
        <v>152</v>
      </c>
      <c r="K45" s="39" t="s">
        <v>148</v>
      </c>
      <c r="L45" s="30">
        <v>47.35</v>
      </c>
      <c r="M45" s="125">
        <v>215</v>
      </c>
      <c r="N45" s="125">
        <f>Таблица1332[[#This Row],[Actual quantity / Фактическое к-во]]*Таблица1332[[#This Row],[Unit cost per unit US$/ Цена за ед. в долл. США]]</f>
        <v>215</v>
      </c>
      <c r="O45" s="80">
        <v>8</v>
      </c>
      <c r="P45" s="92">
        <f>Таблица1332[[#This Row],[Unit cost per unit US$/ Цена за ед. в долл. США]]/Таблица1332[[#This Row],[Useful life of the asset as per POPP]]/12</f>
        <v>2.2395833333333335</v>
      </c>
      <c r="Q45" s="46" t="s">
        <v>48</v>
      </c>
      <c r="R45" s="29" t="s">
        <v>49</v>
      </c>
      <c r="S45" s="30" t="s">
        <v>149</v>
      </c>
      <c r="T45" s="30" t="s">
        <v>150</v>
      </c>
      <c r="U45" s="30"/>
      <c r="V45" s="37"/>
      <c r="W45" s="30"/>
      <c r="X45" s="30"/>
      <c r="Y45" s="30"/>
      <c r="Z45" s="30"/>
      <c r="AA45" s="30"/>
      <c r="AB45" s="37">
        <v>43182</v>
      </c>
      <c r="AC45" s="33">
        <v>70</v>
      </c>
      <c r="AD45" s="125">
        <f>IF('Depreciation calc'!$G45*'Depreciation calc'!$P45*'Depreciation calc'!$AC45&lt;N45,'Depreciation calc'!$G45*'Depreciation calc'!$P45*'Depreciation calc'!$AC45,N45)</f>
        <v>156.77083333333334</v>
      </c>
      <c r="AE45" s="129">
        <f>'Depreciation calc'!$N45-'Depreciation calc'!$AD45</f>
        <v>58.229166666666657</v>
      </c>
      <c r="AF45" s="117" t="s">
        <v>53</v>
      </c>
      <c r="AG45" s="107" t="s">
        <v>61</v>
      </c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135"/>
      <c r="AS45" s="135"/>
      <c r="AT45" s="135"/>
      <c r="AU45" s="136"/>
      <c r="AV45" s="137"/>
      <c r="AW45" s="137"/>
      <c r="AX45" s="137"/>
    </row>
    <row r="46" spans="1:51" s="6" customFormat="1" ht="25.5" customHeight="1">
      <c r="A46" s="131">
        <v>38</v>
      </c>
      <c r="B46" s="30" t="s">
        <v>153</v>
      </c>
      <c r="C46" s="30">
        <v>2011</v>
      </c>
      <c r="D46" s="132" t="s">
        <v>145</v>
      </c>
      <c r="E46" s="30"/>
      <c r="F46" s="105" t="s">
        <v>108</v>
      </c>
      <c r="G46" s="110">
        <v>1</v>
      </c>
      <c r="H46" s="29" t="s">
        <v>146</v>
      </c>
      <c r="I46" s="29" t="s">
        <v>57</v>
      </c>
      <c r="J46" s="38" t="s">
        <v>154</v>
      </c>
      <c r="K46" s="39" t="s">
        <v>148</v>
      </c>
      <c r="L46" s="30">
        <v>47.35</v>
      </c>
      <c r="M46" s="125">
        <v>215</v>
      </c>
      <c r="N46" s="125">
        <f>Таблица1332[[#This Row],[Actual quantity / Фактическое к-во]]*Таблица1332[[#This Row],[Unit cost per unit US$/ Цена за ед. в долл. США]]</f>
        <v>215</v>
      </c>
      <c r="O46" s="80">
        <v>8</v>
      </c>
      <c r="P46" s="92">
        <f>Таблица1332[[#This Row],[Unit cost per unit US$/ Цена за ед. в долл. США]]/Таблица1332[[#This Row],[Useful life of the asset as per POPP]]/12</f>
        <v>2.2395833333333335</v>
      </c>
      <c r="Q46" s="46" t="s">
        <v>48</v>
      </c>
      <c r="R46" s="29" t="s">
        <v>49</v>
      </c>
      <c r="S46" s="30" t="s">
        <v>149</v>
      </c>
      <c r="T46" s="30" t="s">
        <v>150</v>
      </c>
      <c r="U46" s="30"/>
      <c r="V46" s="37"/>
      <c r="W46" s="30"/>
      <c r="X46" s="30"/>
      <c r="Y46" s="30"/>
      <c r="Z46" s="30"/>
      <c r="AA46" s="30"/>
      <c r="AB46" s="37">
        <v>43182</v>
      </c>
      <c r="AC46" s="33">
        <v>70</v>
      </c>
      <c r="AD46" s="125">
        <f>IF('Depreciation calc'!$G46*'Depreciation calc'!$P46*'Depreciation calc'!$AC46&lt;N46,'Depreciation calc'!$G46*'Depreciation calc'!$P46*'Depreciation calc'!$AC46,N46)</f>
        <v>156.77083333333334</v>
      </c>
      <c r="AE46" s="129">
        <f>'Depreciation calc'!$N46-'Depreciation calc'!$AD46</f>
        <v>58.229166666666657</v>
      </c>
      <c r="AF46" s="117" t="s">
        <v>53</v>
      </c>
      <c r="AG46" s="107" t="s">
        <v>61</v>
      </c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135"/>
      <c r="AS46" s="135"/>
      <c r="AT46" s="135"/>
      <c r="AU46" s="136"/>
      <c r="AV46" s="137"/>
      <c r="AW46" s="137"/>
      <c r="AX46" s="137"/>
    </row>
    <row r="47" spans="1:51" s="6" customFormat="1" ht="25.5" customHeight="1">
      <c r="A47" s="131">
        <v>39</v>
      </c>
      <c r="B47" s="30" t="s">
        <v>153</v>
      </c>
      <c r="C47" s="30">
        <v>2011</v>
      </c>
      <c r="D47" s="132" t="s">
        <v>145</v>
      </c>
      <c r="E47" s="30"/>
      <c r="F47" s="105" t="s">
        <v>108</v>
      </c>
      <c r="G47" s="110">
        <v>1</v>
      </c>
      <c r="H47" s="29" t="s">
        <v>146</v>
      </c>
      <c r="I47" s="29" t="s">
        <v>57</v>
      </c>
      <c r="J47" s="38" t="s">
        <v>155</v>
      </c>
      <c r="K47" s="39" t="s">
        <v>148</v>
      </c>
      <c r="L47" s="30">
        <v>47.35</v>
      </c>
      <c r="M47" s="125">
        <v>215</v>
      </c>
      <c r="N47" s="125">
        <f>Таблица1332[[#This Row],[Actual quantity / Фактическое к-во]]*Таблица1332[[#This Row],[Unit cost per unit US$/ Цена за ед. в долл. США]]</f>
        <v>215</v>
      </c>
      <c r="O47" s="80">
        <v>8</v>
      </c>
      <c r="P47" s="92">
        <f>Таблица1332[[#This Row],[Unit cost per unit US$/ Цена за ед. в долл. США]]/Таблица1332[[#This Row],[Useful life of the asset as per POPP]]/12</f>
        <v>2.2395833333333335</v>
      </c>
      <c r="Q47" s="46" t="s">
        <v>48</v>
      </c>
      <c r="R47" s="29" t="s">
        <v>49</v>
      </c>
      <c r="S47" s="30" t="s">
        <v>149</v>
      </c>
      <c r="T47" s="30" t="s">
        <v>150</v>
      </c>
      <c r="U47" s="30"/>
      <c r="V47" s="37"/>
      <c r="W47" s="30"/>
      <c r="X47" s="30"/>
      <c r="Y47" s="30"/>
      <c r="Z47" s="30"/>
      <c r="AA47" s="30"/>
      <c r="AB47" s="37">
        <v>43182</v>
      </c>
      <c r="AC47" s="33">
        <v>70</v>
      </c>
      <c r="AD47" s="125">
        <f>IF('Depreciation calc'!$G47*'Depreciation calc'!$P47*'Depreciation calc'!$AC47&lt;N47,'Depreciation calc'!$G47*'Depreciation calc'!$P47*'Depreciation calc'!$AC47,N47)</f>
        <v>156.77083333333334</v>
      </c>
      <c r="AE47" s="129">
        <f>'Depreciation calc'!$N47-'Depreciation calc'!$AD47</f>
        <v>58.229166666666657</v>
      </c>
      <c r="AF47" s="117" t="s">
        <v>53</v>
      </c>
      <c r="AG47" s="107" t="s">
        <v>61</v>
      </c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135"/>
      <c r="AS47" s="135"/>
      <c r="AT47" s="135"/>
      <c r="AU47" s="136"/>
      <c r="AV47" s="137"/>
      <c r="AW47" s="137"/>
      <c r="AX47" s="137"/>
    </row>
    <row r="48" spans="1:51" s="6" customFormat="1" ht="25.5" customHeight="1">
      <c r="A48" s="131">
        <v>40</v>
      </c>
      <c r="B48" s="30" t="s">
        <v>42</v>
      </c>
      <c r="C48" s="30">
        <v>2011</v>
      </c>
      <c r="D48" s="132" t="s">
        <v>145</v>
      </c>
      <c r="E48" s="30"/>
      <c r="F48" s="105" t="s">
        <v>108</v>
      </c>
      <c r="G48" s="110">
        <v>1</v>
      </c>
      <c r="H48" s="29" t="s">
        <v>146</v>
      </c>
      <c r="I48" s="29" t="s">
        <v>57</v>
      </c>
      <c r="J48" s="38" t="s">
        <v>156</v>
      </c>
      <c r="K48" s="39" t="s">
        <v>148</v>
      </c>
      <c r="L48" s="30">
        <v>47.35</v>
      </c>
      <c r="M48" s="125">
        <v>215</v>
      </c>
      <c r="N48" s="125">
        <f>Таблица1332[[#This Row],[Actual quantity / Фактическое к-во]]*Таблица1332[[#This Row],[Unit cost per unit US$/ Цена за ед. в долл. США]]</f>
        <v>215</v>
      </c>
      <c r="O48" s="80">
        <v>8</v>
      </c>
      <c r="P48" s="92">
        <f>Таблица1332[[#This Row],[Unit cost per unit US$/ Цена за ед. в долл. США]]/Таблица1332[[#This Row],[Useful life of the asset as per POPP]]/12</f>
        <v>2.2395833333333335</v>
      </c>
      <c r="Q48" s="46" t="s">
        <v>48</v>
      </c>
      <c r="R48" s="29" t="s">
        <v>49</v>
      </c>
      <c r="S48" s="30" t="s">
        <v>149</v>
      </c>
      <c r="T48" s="30" t="s">
        <v>150</v>
      </c>
      <c r="U48" s="30"/>
      <c r="V48" s="37"/>
      <c r="W48" s="30"/>
      <c r="X48" s="30"/>
      <c r="Y48" s="30"/>
      <c r="Z48" s="30"/>
      <c r="AA48" s="30"/>
      <c r="AB48" s="37">
        <v>43182</v>
      </c>
      <c r="AC48" s="33">
        <v>70</v>
      </c>
      <c r="AD48" s="125">
        <f>IF('Depreciation calc'!$G48*'Depreciation calc'!$P48*'Depreciation calc'!$AC48&lt;N48,'Depreciation calc'!$G48*'Depreciation calc'!$P48*'Depreciation calc'!$AC48,N48)</f>
        <v>156.77083333333334</v>
      </c>
      <c r="AE48" s="129">
        <f>'Depreciation calc'!$N48-'Depreciation calc'!$AD48</f>
        <v>58.229166666666657</v>
      </c>
      <c r="AF48" s="117" t="s">
        <v>53</v>
      </c>
      <c r="AG48" s="107" t="s">
        <v>61</v>
      </c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135"/>
      <c r="AS48" s="135"/>
      <c r="AT48" s="135"/>
      <c r="AU48" s="136"/>
      <c r="AV48" s="137"/>
      <c r="AW48" s="137"/>
      <c r="AX48" s="137"/>
    </row>
    <row r="49" spans="1:51" s="6" customFormat="1" ht="25.5" customHeight="1">
      <c r="A49" s="131">
        <v>41</v>
      </c>
      <c r="B49" s="30" t="s">
        <v>153</v>
      </c>
      <c r="C49" s="30">
        <v>2011</v>
      </c>
      <c r="D49" s="132" t="s">
        <v>145</v>
      </c>
      <c r="E49" s="30"/>
      <c r="F49" s="105" t="s">
        <v>108</v>
      </c>
      <c r="G49" s="110">
        <v>1</v>
      </c>
      <c r="H49" s="29" t="s">
        <v>146</v>
      </c>
      <c r="I49" s="29" t="s">
        <v>57</v>
      </c>
      <c r="J49" s="38" t="s">
        <v>157</v>
      </c>
      <c r="K49" s="39" t="s">
        <v>148</v>
      </c>
      <c r="L49" s="30">
        <v>47.35</v>
      </c>
      <c r="M49" s="125">
        <v>215</v>
      </c>
      <c r="N49" s="125">
        <f>Таблица1332[[#This Row],[Actual quantity / Фактическое к-во]]*Таблица1332[[#This Row],[Unit cost per unit US$/ Цена за ед. в долл. США]]</f>
        <v>215</v>
      </c>
      <c r="O49" s="80">
        <v>8</v>
      </c>
      <c r="P49" s="92">
        <f>Таблица1332[[#This Row],[Unit cost per unit US$/ Цена за ед. в долл. США]]/Таблица1332[[#This Row],[Useful life of the asset as per POPP]]/12</f>
        <v>2.2395833333333335</v>
      </c>
      <c r="Q49" s="46" t="s">
        <v>48</v>
      </c>
      <c r="R49" s="29" t="s">
        <v>49</v>
      </c>
      <c r="S49" s="30" t="s">
        <v>149</v>
      </c>
      <c r="T49" s="30" t="s">
        <v>150</v>
      </c>
      <c r="U49" s="30"/>
      <c r="V49" s="37"/>
      <c r="W49" s="30"/>
      <c r="X49" s="30"/>
      <c r="Y49" s="30"/>
      <c r="Z49" s="30"/>
      <c r="AA49" s="30"/>
      <c r="AB49" s="37">
        <v>43182</v>
      </c>
      <c r="AC49" s="33">
        <v>70</v>
      </c>
      <c r="AD49" s="125">
        <f>IF('Depreciation calc'!$G49*'Depreciation calc'!$P49*'Depreciation calc'!$AC49&lt;N49,'Depreciation calc'!$G49*'Depreciation calc'!$P49*'Depreciation calc'!$AC49,N49)</f>
        <v>156.77083333333334</v>
      </c>
      <c r="AE49" s="129">
        <f>'Depreciation calc'!$N49-'Depreciation calc'!$AD49</f>
        <v>58.229166666666657</v>
      </c>
      <c r="AF49" s="117" t="s">
        <v>53</v>
      </c>
      <c r="AG49" s="107" t="s">
        <v>61</v>
      </c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135"/>
      <c r="AS49" s="135"/>
      <c r="AT49" s="135"/>
      <c r="AU49" s="136"/>
      <c r="AV49" s="137"/>
      <c r="AW49" s="137"/>
      <c r="AX49" s="137"/>
    </row>
    <row r="50" spans="1:51" s="6" customFormat="1" ht="25.5" customHeight="1">
      <c r="A50" s="131">
        <v>42</v>
      </c>
      <c r="B50" s="30" t="s">
        <v>158</v>
      </c>
      <c r="C50" s="30">
        <v>2012</v>
      </c>
      <c r="D50" s="132" t="s">
        <v>145</v>
      </c>
      <c r="E50" s="30"/>
      <c r="F50" s="105" t="s">
        <v>108</v>
      </c>
      <c r="G50" s="110">
        <v>1</v>
      </c>
      <c r="H50" s="29" t="s">
        <v>146</v>
      </c>
      <c r="I50" s="29" t="s">
        <v>57</v>
      </c>
      <c r="J50" s="38" t="s">
        <v>159</v>
      </c>
      <c r="K50" s="39" t="s">
        <v>148</v>
      </c>
      <c r="L50" s="30">
        <v>47.35</v>
      </c>
      <c r="M50" s="125">
        <v>215</v>
      </c>
      <c r="N50" s="125">
        <f>Таблица1332[[#This Row],[Actual quantity / Фактическое к-во]]*Таблица1332[[#This Row],[Unit cost per unit US$/ Цена за ед. в долл. США]]</f>
        <v>215</v>
      </c>
      <c r="O50" s="80">
        <v>8</v>
      </c>
      <c r="P50" s="92">
        <f>Таблица1332[[#This Row],[Unit cost per unit US$/ Цена за ед. в долл. США]]/Таблица1332[[#This Row],[Useful life of the asset as per POPP]]/12</f>
        <v>2.2395833333333335</v>
      </c>
      <c r="Q50" s="46" t="s">
        <v>48</v>
      </c>
      <c r="R50" s="29" t="s">
        <v>49</v>
      </c>
      <c r="S50" s="30" t="s">
        <v>149</v>
      </c>
      <c r="T50" s="30" t="s">
        <v>150</v>
      </c>
      <c r="U50" s="30"/>
      <c r="V50" s="37"/>
      <c r="W50" s="30"/>
      <c r="X50" s="30"/>
      <c r="Y50" s="30"/>
      <c r="Z50" s="30"/>
      <c r="AA50" s="30"/>
      <c r="AB50" s="37">
        <v>43182</v>
      </c>
      <c r="AC50" s="33">
        <v>70</v>
      </c>
      <c r="AD50" s="125">
        <f>IF('Depreciation calc'!$G50*'Depreciation calc'!$P50*'Depreciation calc'!$AC50&lt;N50,'Depreciation calc'!$G50*'Depreciation calc'!$P50*'Depreciation calc'!$AC50,N50)</f>
        <v>156.77083333333334</v>
      </c>
      <c r="AE50" s="129">
        <f>'Depreciation calc'!$N50-'Depreciation calc'!$AD50</f>
        <v>58.229166666666657</v>
      </c>
      <c r="AF50" s="117" t="s">
        <v>53</v>
      </c>
      <c r="AG50" s="107" t="s">
        <v>61</v>
      </c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135"/>
      <c r="AS50" s="135"/>
      <c r="AT50" s="135"/>
      <c r="AU50" s="136"/>
      <c r="AV50" s="137"/>
      <c r="AW50" s="137"/>
      <c r="AX50" s="137"/>
    </row>
    <row r="51" spans="1:51" s="6" customFormat="1" ht="25.5" customHeight="1">
      <c r="A51" s="131">
        <v>43</v>
      </c>
      <c r="B51" s="76"/>
      <c r="C51" s="76"/>
      <c r="D51" s="132" t="s">
        <v>145</v>
      </c>
      <c r="E51" s="30"/>
      <c r="F51" s="105" t="s">
        <v>108</v>
      </c>
      <c r="G51" s="110">
        <v>1</v>
      </c>
      <c r="H51" s="29" t="s">
        <v>146</v>
      </c>
      <c r="I51" s="29" t="s">
        <v>57</v>
      </c>
      <c r="J51" s="38" t="s">
        <v>160</v>
      </c>
      <c r="K51" s="39" t="s">
        <v>148</v>
      </c>
      <c r="L51" s="30">
        <v>47.35</v>
      </c>
      <c r="M51" s="125">
        <v>215</v>
      </c>
      <c r="N51" s="125">
        <f>Таблица1332[[#This Row],[Actual quantity / Фактическое к-во]]*Таблица1332[[#This Row],[Unit cost per unit US$/ Цена за ед. в долл. США]]</f>
        <v>215</v>
      </c>
      <c r="O51" s="80">
        <v>8</v>
      </c>
      <c r="P51" s="92">
        <f>Таблица1332[[#This Row],[Unit cost per unit US$/ Цена за ед. в долл. США]]/Таблица1332[[#This Row],[Useful life of the asset as per POPP]]/12</f>
        <v>2.2395833333333335</v>
      </c>
      <c r="Q51" s="46" t="s">
        <v>48</v>
      </c>
      <c r="R51" s="29" t="s">
        <v>49</v>
      </c>
      <c r="S51" s="30" t="s">
        <v>149</v>
      </c>
      <c r="T51" s="30" t="s">
        <v>150</v>
      </c>
      <c r="U51" s="30"/>
      <c r="V51" s="37"/>
      <c r="W51" s="30"/>
      <c r="X51" s="30"/>
      <c r="Y51" s="30"/>
      <c r="Z51" s="30"/>
      <c r="AA51" s="30"/>
      <c r="AB51" s="37">
        <v>43182</v>
      </c>
      <c r="AC51" s="33">
        <v>70</v>
      </c>
      <c r="AD51" s="125">
        <f>IF('Depreciation calc'!$G51*'Depreciation calc'!$P51*'Depreciation calc'!$AC51&lt;N51,'Depreciation calc'!$G51*'Depreciation calc'!$P51*'Depreciation calc'!$AC51,N51)</f>
        <v>156.77083333333334</v>
      </c>
      <c r="AE51" s="129">
        <f>'Depreciation calc'!$N51-'Depreciation calc'!$AD51</f>
        <v>58.229166666666657</v>
      </c>
      <c r="AF51" s="117" t="s">
        <v>53</v>
      </c>
      <c r="AG51" s="107" t="s">
        <v>61</v>
      </c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135"/>
      <c r="AS51" s="135"/>
      <c r="AT51" s="135"/>
      <c r="AU51" s="136"/>
      <c r="AV51" s="137"/>
      <c r="AW51" s="137"/>
      <c r="AX51" s="137"/>
    </row>
    <row r="52" spans="1:51" s="6" customFormat="1" ht="25.5" customHeight="1">
      <c r="A52" s="131">
        <v>44</v>
      </c>
      <c r="B52" s="30" t="s">
        <v>42</v>
      </c>
      <c r="C52" s="30">
        <v>2011</v>
      </c>
      <c r="D52" s="132" t="s">
        <v>145</v>
      </c>
      <c r="E52" s="30"/>
      <c r="F52" s="105" t="s">
        <v>108</v>
      </c>
      <c r="G52" s="110">
        <v>1</v>
      </c>
      <c r="H52" s="29" t="s">
        <v>146</v>
      </c>
      <c r="I52" s="29" t="s">
        <v>161</v>
      </c>
      <c r="J52" s="38" t="s">
        <v>162</v>
      </c>
      <c r="K52" s="39" t="s">
        <v>148</v>
      </c>
      <c r="L52" s="30">
        <v>47.35</v>
      </c>
      <c r="M52" s="125">
        <v>215</v>
      </c>
      <c r="N52" s="125">
        <f>Таблица1332[[#This Row],[Actual quantity / Фактическое к-во]]*Таблица1332[[#This Row],[Unit cost per unit US$/ Цена за ед. в долл. США]]</f>
        <v>215</v>
      </c>
      <c r="O52" s="80">
        <v>8</v>
      </c>
      <c r="P52" s="92">
        <f>Таблица1332[[#This Row],[Unit cost per unit US$/ Цена за ед. в долл. США]]/Таблица1332[[#This Row],[Useful life of the asset as per POPP]]/12</f>
        <v>2.2395833333333335</v>
      </c>
      <c r="Q52" s="46" t="s">
        <v>48</v>
      </c>
      <c r="R52" s="29" t="s">
        <v>49</v>
      </c>
      <c r="S52" s="30" t="s">
        <v>149</v>
      </c>
      <c r="T52" s="30" t="s">
        <v>150</v>
      </c>
      <c r="U52" s="30"/>
      <c r="V52" s="37"/>
      <c r="W52" s="30"/>
      <c r="X52" s="30"/>
      <c r="Y52" s="30"/>
      <c r="Z52" s="30"/>
      <c r="AA52" s="30"/>
      <c r="AB52" s="37">
        <v>43182</v>
      </c>
      <c r="AC52" s="33">
        <v>70</v>
      </c>
      <c r="AD52" s="125">
        <f>IF('Depreciation calc'!$G52*'Depreciation calc'!$P52*'Depreciation calc'!$AC52&lt;N52,'Depreciation calc'!$G52*'Depreciation calc'!$P52*'Depreciation calc'!$AC52,N52)</f>
        <v>156.77083333333334</v>
      </c>
      <c r="AE52" s="129">
        <f>'Depreciation calc'!$N52-'Depreciation calc'!$AD52</f>
        <v>58.229166666666657</v>
      </c>
      <c r="AF52" s="117" t="s">
        <v>53</v>
      </c>
      <c r="AG52" s="107" t="s">
        <v>61</v>
      </c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135"/>
      <c r="AS52" s="135"/>
      <c r="AT52" s="135"/>
      <c r="AU52" s="136"/>
      <c r="AV52" s="137"/>
      <c r="AW52" s="137"/>
      <c r="AX52" s="137"/>
    </row>
    <row r="53" spans="1:51" ht="25.5" customHeight="1">
      <c r="A53" s="131">
        <v>45</v>
      </c>
      <c r="B53" s="30" t="s">
        <v>61</v>
      </c>
      <c r="C53" s="30">
        <v>2011</v>
      </c>
      <c r="D53" s="132" t="s">
        <v>145</v>
      </c>
      <c r="E53" s="30"/>
      <c r="F53" s="105" t="s">
        <v>108</v>
      </c>
      <c r="G53" s="110">
        <v>1</v>
      </c>
      <c r="H53" s="29" t="s">
        <v>146</v>
      </c>
      <c r="I53" s="29" t="s">
        <v>163</v>
      </c>
      <c r="J53" s="38" t="s">
        <v>164</v>
      </c>
      <c r="K53" s="39" t="s">
        <v>148</v>
      </c>
      <c r="L53" s="30">
        <v>47.35</v>
      </c>
      <c r="M53" s="125">
        <v>215</v>
      </c>
      <c r="N53" s="125">
        <f>Таблица1332[[#This Row],[Actual quantity / Фактическое к-во]]*Таблица1332[[#This Row],[Unit cost per unit US$/ Цена за ед. в долл. США]]</f>
        <v>215</v>
      </c>
      <c r="O53" s="80">
        <v>8</v>
      </c>
      <c r="P53" s="92">
        <f>Таблица1332[[#This Row],[Unit cost per unit US$/ Цена за ед. в долл. США]]/Таблица1332[[#This Row],[Useful life of the asset as per POPP]]/12</f>
        <v>2.2395833333333335</v>
      </c>
      <c r="Q53" s="46" t="s">
        <v>48</v>
      </c>
      <c r="R53" s="29" t="s">
        <v>49</v>
      </c>
      <c r="S53" s="30" t="s">
        <v>149</v>
      </c>
      <c r="T53" s="30" t="s">
        <v>150</v>
      </c>
      <c r="U53" s="30"/>
      <c r="V53" s="37"/>
      <c r="W53" s="30"/>
      <c r="X53" s="30"/>
      <c r="Y53" s="30"/>
      <c r="Z53" s="30"/>
      <c r="AA53" s="30"/>
      <c r="AB53" s="37">
        <v>43182</v>
      </c>
      <c r="AC53" s="33">
        <v>70</v>
      </c>
      <c r="AD53" s="125">
        <f>IF('Depreciation calc'!$G53*'Depreciation calc'!$P53*'Depreciation calc'!$AC53&lt;N53,'Depreciation calc'!$G53*'Depreciation calc'!$P53*'Depreciation calc'!$AC53,N53)</f>
        <v>156.77083333333334</v>
      </c>
      <c r="AE53" s="129">
        <f>'Depreciation calc'!$N53-'Depreciation calc'!$AD53</f>
        <v>58.229166666666657</v>
      </c>
      <c r="AF53" s="117" t="s">
        <v>53</v>
      </c>
      <c r="AG53" s="107" t="s">
        <v>61</v>
      </c>
      <c r="AR53" s="135"/>
      <c r="AS53" s="135"/>
      <c r="AT53" s="135"/>
      <c r="AU53" s="136"/>
      <c r="AV53" s="137"/>
      <c r="AW53" s="137"/>
      <c r="AX53" s="137"/>
      <c r="AY53" s="6"/>
    </row>
    <row r="54" spans="1:51" s="6" customFormat="1" ht="25.5" customHeight="1">
      <c r="A54" s="131">
        <v>46</v>
      </c>
      <c r="B54" s="30" t="s">
        <v>42</v>
      </c>
      <c r="C54" s="30">
        <v>2011</v>
      </c>
      <c r="D54" s="132" t="s">
        <v>165</v>
      </c>
      <c r="E54" s="29"/>
      <c r="F54" s="105" t="s">
        <v>108</v>
      </c>
      <c r="G54" s="108">
        <v>1</v>
      </c>
      <c r="H54" s="29" t="s">
        <v>166</v>
      </c>
      <c r="I54" s="29" t="s">
        <v>167</v>
      </c>
      <c r="J54" s="41" t="s">
        <v>168</v>
      </c>
      <c r="K54" s="34" t="s">
        <v>47</v>
      </c>
      <c r="L54" s="29">
        <v>45.6</v>
      </c>
      <c r="M54" s="125">
        <v>105</v>
      </c>
      <c r="N54" s="126">
        <f>Таблица1332[[#This Row],[Actual quantity / Фактическое к-во]]*Таблица1332[[#This Row],[Unit cost per unit US$/ Цена за ед. в долл. США]]</f>
        <v>105</v>
      </c>
      <c r="O54" s="80">
        <v>8</v>
      </c>
      <c r="P54" s="92">
        <f>Таблица1332[[#This Row],[Unit cost per unit US$/ Цена за ед. в долл. США]]/Таблица1332[[#This Row],[Useful life of the asset as per POPP]]/12</f>
        <v>1.09375</v>
      </c>
      <c r="Q54" s="46" t="s">
        <v>48</v>
      </c>
      <c r="R54" s="29" t="s">
        <v>49</v>
      </c>
      <c r="S54" s="30" t="s">
        <v>169</v>
      </c>
      <c r="T54" s="29" t="s">
        <v>170</v>
      </c>
      <c r="U54" s="32"/>
      <c r="V54" s="29"/>
      <c r="W54" s="30"/>
      <c r="X54" s="30"/>
      <c r="Y54" s="30"/>
      <c r="Z54" s="30"/>
      <c r="AA54" s="30"/>
      <c r="AB54" s="37">
        <v>44460</v>
      </c>
      <c r="AC54" s="33">
        <v>28</v>
      </c>
      <c r="AD54" s="125">
        <f>IF('Depreciation calc'!$G54*'Depreciation calc'!$P54*'Depreciation calc'!$AC54&lt;N54,'Depreciation calc'!$G54*'Depreciation calc'!$P54*'Depreciation calc'!$AC54,N54)</f>
        <v>30.625</v>
      </c>
      <c r="AE54" s="129">
        <f>'Depreciation calc'!$N54-'Depreciation calc'!$AD54</f>
        <v>74.375</v>
      </c>
      <c r="AF54" s="117" t="s">
        <v>53</v>
      </c>
      <c r="AG54" s="107" t="s">
        <v>61</v>
      </c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135"/>
      <c r="AS54" s="135"/>
      <c r="AT54" s="135"/>
      <c r="AU54" s="136"/>
      <c r="AV54" s="137"/>
      <c r="AW54" s="137"/>
      <c r="AX54" s="137"/>
    </row>
    <row r="55" spans="1:51" s="6" customFormat="1" ht="25.5" customHeight="1">
      <c r="A55" s="131">
        <v>47</v>
      </c>
      <c r="B55" s="30" t="s">
        <v>42</v>
      </c>
      <c r="C55" s="30">
        <v>2011</v>
      </c>
      <c r="D55" s="132" t="s">
        <v>171</v>
      </c>
      <c r="E55" s="29"/>
      <c r="F55" s="105" t="s">
        <v>108</v>
      </c>
      <c r="G55" s="108">
        <v>1</v>
      </c>
      <c r="H55" s="29" t="s">
        <v>128</v>
      </c>
      <c r="I55" s="29" t="s">
        <v>57</v>
      </c>
      <c r="J55" s="41" t="s">
        <v>172</v>
      </c>
      <c r="K55" s="34" t="s">
        <v>47</v>
      </c>
      <c r="L55" s="29">
        <v>47.3</v>
      </c>
      <c r="M55" s="125">
        <v>95.81</v>
      </c>
      <c r="N55" s="126">
        <f>Таблица1332[[#This Row],[Actual quantity / Фактическое к-во]]*Таблица1332[[#This Row],[Unit cost per unit US$/ Цена за ед. в долл. США]]</f>
        <v>95.81</v>
      </c>
      <c r="O55" s="80">
        <v>8</v>
      </c>
      <c r="P55" s="92">
        <f>Таблица1332[[#This Row],[Unit cost per unit US$/ Цена за ед. в долл. США]]/Таблица1332[[#This Row],[Useful life of the asset as per POPP]]/12</f>
        <v>0.99802083333333336</v>
      </c>
      <c r="Q55" s="46" t="s">
        <v>48</v>
      </c>
      <c r="R55" s="29" t="s">
        <v>49</v>
      </c>
      <c r="S55" s="98" t="s">
        <v>143</v>
      </c>
      <c r="T55" s="29" t="s">
        <v>173</v>
      </c>
      <c r="U55" s="35"/>
      <c r="V55" s="29"/>
      <c r="W55" s="30"/>
      <c r="X55" s="30"/>
      <c r="Y55" s="30"/>
      <c r="Z55" s="30"/>
      <c r="AA55" s="30"/>
      <c r="AB55" s="37">
        <v>43182</v>
      </c>
      <c r="AC55" s="33">
        <v>70</v>
      </c>
      <c r="AD55" s="125">
        <f>IF('Depreciation calc'!$G55*'Depreciation calc'!$P55*'Depreciation calc'!$AC55&lt;N55,'Depreciation calc'!$G55*'Depreciation calc'!$P55*'Depreciation calc'!$AC55,N55)</f>
        <v>69.861458333333331</v>
      </c>
      <c r="AE55" s="129">
        <f>'Depreciation calc'!$N55-'Depreciation calc'!$AD55</f>
        <v>25.948541666666671</v>
      </c>
      <c r="AF55" s="117" t="s">
        <v>53</v>
      </c>
      <c r="AG55" s="107" t="s">
        <v>61</v>
      </c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135"/>
      <c r="AS55" s="135"/>
      <c r="AT55" s="135"/>
      <c r="AU55" s="136"/>
      <c r="AV55" s="137"/>
      <c r="AW55" s="137"/>
      <c r="AX55" s="137"/>
    </row>
    <row r="56" spans="1:51" s="6" customFormat="1" ht="25.5" customHeight="1">
      <c r="A56" s="131">
        <v>48</v>
      </c>
      <c r="B56" s="30" t="s">
        <v>42</v>
      </c>
      <c r="C56" s="30">
        <v>2011</v>
      </c>
      <c r="D56" s="132" t="s">
        <v>171</v>
      </c>
      <c r="E56" s="29"/>
      <c r="F56" s="105" t="s">
        <v>108</v>
      </c>
      <c r="G56" s="108">
        <v>1</v>
      </c>
      <c r="H56" s="29" t="s">
        <v>128</v>
      </c>
      <c r="I56" s="29" t="s">
        <v>57</v>
      </c>
      <c r="J56" s="41" t="s">
        <v>174</v>
      </c>
      <c r="K56" s="34" t="s">
        <v>47</v>
      </c>
      <c r="L56" s="29">
        <v>47.3</v>
      </c>
      <c r="M56" s="125">
        <v>95.81</v>
      </c>
      <c r="N56" s="126">
        <f>Таблица1332[[#This Row],[Actual quantity / Фактическое к-во]]*Таблица1332[[#This Row],[Unit cost per unit US$/ Цена за ед. в долл. США]]</f>
        <v>95.81</v>
      </c>
      <c r="O56" s="80">
        <v>8</v>
      </c>
      <c r="P56" s="92">
        <f>Таблица1332[[#This Row],[Unit cost per unit US$/ Цена за ед. в долл. США]]/Таблица1332[[#This Row],[Useful life of the asset as per POPP]]/12</f>
        <v>0.99802083333333336</v>
      </c>
      <c r="Q56" s="46" t="s">
        <v>48</v>
      </c>
      <c r="R56" s="29" t="s">
        <v>49</v>
      </c>
      <c r="S56" s="98" t="s">
        <v>143</v>
      </c>
      <c r="T56" s="29" t="s">
        <v>173</v>
      </c>
      <c r="U56" s="35"/>
      <c r="V56" s="29"/>
      <c r="W56" s="30"/>
      <c r="X56" s="30"/>
      <c r="Y56" s="30"/>
      <c r="Z56" s="30"/>
      <c r="AA56" s="30"/>
      <c r="AB56" s="37">
        <v>43182</v>
      </c>
      <c r="AC56" s="33">
        <v>70</v>
      </c>
      <c r="AD56" s="125">
        <f>IF('Depreciation calc'!$G56*'Depreciation calc'!$P56*'Depreciation calc'!$AC56&lt;N56,'Depreciation calc'!$G56*'Depreciation calc'!$P56*'Depreciation calc'!$AC56,N56)</f>
        <v>69.861458333333331</v>
      </c>
      <c r="AE56" s="129">
        <f>'Depreciation calc'!$N56-'Depreciation calc'!$AD56</f>
        <v>25.948541666666671</v>
      </c>
      <c r="AF56" s="117" t="s">
        <v>53</v>
      </c>
      <c r="AG56" s="107" t="s">
        <v>61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135"/>
      <c r="AS56" s="135"/>
      <c r="AT56" s="135"/>
      <c r="AU56" s="136"/>
      <c r="AV56" s="137"/>
      <c r="AW56" s="137"/>
      <c r="AX56" s="137"/>
    </row>
    <row r="57" spans="1:51" s="6" customFormat="1" ht="25.5" customHeight="1">
      <c r="A57" s="131">
        <v>49</v>
      </c>
      <c r="B57" s="30" t="s">
        <v>42</v>
      </c>
      <c r="C57" s="30">
        <v>2011</v>
      </c>
      <c r="D57" s="132" t="s">
        <v>171</v>
      </c>
      <c r="E57" s="29"/>
      <c r="F57" s="105" t="s">
        <v>108</v>
      </c>
      <c r="G57" s="108">
        <v>1</v>
      </c>
      <c r="H57" s="29" t="s">
        <v>128</v>
      </c>
      <c r="I57" s="29" t="s">
        <v>57</v>
      </c>
      <c r="J57" s="41" t="s">
        <v>175</v>
      </c>
      <c r="K57" s="34" t="s">
        <v>47</v>
      </c>
      <c r="L57" s="29">
        <v>47.3</v>
      </c>
      <c r="M57" s="125">
        <v>95.81</v>
      </c>
      <c r="N57" s="126">
        <f>Таблица1332[[#This Row],[Actual quantity / Фактическое к-во]]*Таблица1332[[#This Row],[Unit cost per unit US$/ Цена за ед. в долл. США]]</f>
        <v>95.81</v>
      </c>
      <c r="O57" s="80">
        <v>8</v>
      </c>
      <c r="P57" s="92">
        <f>Таблица1332[[#This Row],[Unit cost per unit US$/ Цена за ед. в долл. США]]/Таблица1332[[#This Row],[Useful life of the asset as per POPP]]/12</f>
        <v>0.99802083333333336</v>
      </c>
      <c r="Q57" s="46" t="s">
        <v>48</v>
      </c>
      <c r="R57" s="29" t="s">
        <v>49</v>
      </c>
      <c r="S57" s="98" t="s">
        <v>143</v>
      </c>
      <c r="T57" s="29" t="s">
        <v>173</v>
      </c>
      <c r="U57" s="35"/>
      <c r="V57" s="29"/>
      <c r="W57" s="30"/>
      <c r="X57" s="30"/>
      <c r="Y57" s="30"/>
      <c r="Z57" s="30"/>
      <c r="AA57" s="30"/>
      <c r="AB57" s="37">
        <v>43182</v>
      </c>
      <c r="AC57" s="33">
        <v>70</v>
      </c>
      <c r="AD57" s="125">
        <f>IF('Depreciation calc'!$G57*'Depreciation calc'!$P57*'Depreciation calc'!$AC57&lt;N57,'Depreciation calc'!$G57*'Depreciation calc'!$P57*'Depreciation calc'!$AC57,N57)</f>
        <v>69.861458333333331</v>
      </c>
      <c r="AE57" s="129">
        <f>'Depreciation calc'!$N57-'Depreciation calc'!$AD57</f>
        <v>25.948541666666671</v>
      </c>
      <c r="AF57" s="117" t="s">
        <v>53</v>
      </c>
      <c r="AG57" s="107" t="s">
        <v>61</v>
      </c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135"/>
      <c r="AS57" s="135"/>
      <c r="AT57" s="135"/>
      <c r="AU57" s="136"/>
      <c r="AV57" s="137"/>
      <c r="AW57" s="137"/>
      <c r="AX57" s="137"/>
    </row>
    <row r="58" spans="1:51" s="6" customFormat="1" ht="25.5" customHeight="1">
      <c r="A58" s="131">
        <v>50</v>
      </c>
      <c r="B58" s="30" t="s">
        <v>42</v>
      </c>
      <c r="C58" s="30">
        <v>2011</v>
      </c>
      <c r="D58" s="132" t="s">
        <v>171</v>
      </c>
      <c r="E58" s="29"/>
      <c r="F58" s="105" t="s">
        <v>108</v>
      </c>
      <c r="G58" s="108">
        <v>1</v>
      </c>
      <c r="H58" s="29" t="s">
        <v>128</v>
      </c>
      <c r="I58" s="29" t="s">
        <v>57</v>
      </c>
      <c r="J58" s="41" t="s">
        <v>176</v>
      </c>
      <c r="K58" s="34" t="s">
        <v>47</v>
      </c>
      <c r="L58" s="29">
        <v>47.3</v>
      </c>
      <c r="M58" s="125">
        <v>95.81</v>
      </c>
      <c r="N58" s="126">
        <f>Таблица1332[[#This Row],[Actual quantity / Фактическое к-во]]*Таблица1332[[#This Row],[Unit cost per unit US$/ Цена за ед. в долл. США]]</f>
        <v>95.81</v>
      </c>
      <c r="O58" s="80">
        <v>8</v>
      </c>
      <c r="P58" s="92">
        <f>Таблица1332[[#This Row],[Unit cost per unit US$/ Цена за ед. в долл. США]]/Таблица1332[[#This Row],[Useful life of the asset as per POPP]]/12</f>
        <v>0.99802083333333336</v>
      </c>
      <c r="Q58" s="46" t="s">
        <v>48</v>
      </c>
      <c r="R58" s="29" t="s">
        <v>49</v>
      </c>
      <c r="S58" s="98" t="s">
        <v>143</v>
      </c>
      <c r="T58" s="29" t="s">
        <v>173</v>
      </c>
      <c r="U58" s="35"/>
      <c r="V58" s="29"/>
      <c r="W58" s="30"/>
      <c r="X58" s="30"/>
      <c r="Y58" s="30"/>
      <c r="Z58" s="30"/>
      <c r="AA58" s="30"/>
      <c r="AB58" s="37">
        <v>43182</v>
      </c>
      <c r="AC58" s="33">
        <v>70</v>
      </c>
      <c r="AD58" s="125">
        <f>IF('Depreciation calc'!$G58*'Depreciation calc'!$P58*'Depreciation calc'!$AC58&lt;N58,'Depreciation calc'!$G58*'Depreciation calc'!$P58*'Depreciation calc'!$AC58,N58)</f>
        <v>69.861458333333331</v>
      </c>
      <c r="AE58" s="129">
        <f>'Depreciation calc'!$N58-'Depreciation calc'!$AD58</f>
        <v>25.948541666666671</v>
      </c>
      <c r="AF58" s="117" t="s">
        <v>53</v>
      </c>
      <c r="AG58" s="107" t="s">
        <v>61</v>
      </c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135"/>
      <c r="AS58" s="135"/>
      <c r="AT58" s="135"/>
      <c r="AU58" s="136"/>
      <c r="AV58" s="137"/>
      <c r="AW58" s="137"/>
      <c r="AX58" s="137"/>
    </row>
    <row r="59" spans="1:51" s="6" customFormat="1" ht="25.5" customHeight="1">
      <c r="A59" s="131">
        <v>51</v>
      </c>
      <c r="B59" s="30" t="s">
        <v>42</v>
      </c>
      <c r="C59" s="30">
        <v>2011</v>
      </c>
      <c r="D59" s="132" t="s">
        <v>171</v>
      </c>
      <c r="E59" s="29"/>
      <c r="F59" s="105" t="s">
        <v>108</v>
      </c>
      <c r="G59" s="108">
        <v>1</v>
      </c>
      <c r="H59" s="29" t="s">
        <v>128</v>
      </c>
      <c r="I59" s="29" t="s">
        <v>57</v>
      </c>
      <c r="J59" s="41" t="s">
        <v>177</v>
      </c>
      <c r="K59" s="34" t="s">
        <v>47</v>
      </c>
      <c r="L59" s="29">
        <v>47.3</v>
      </c>
      <c r="M59" s="125">
        <v>95.81</v>
      </c>
      <c r="N59" s="126">
        <f>Таблица1332[[#This Row],[Actual quantity / Фактическое к-во]]*Таблица1332[[#This Row],[Unit cost per unit US$/ Цена за ед. в долл. США]]</f>
        <v>95.81</v>
      </c>
      <c r="O59" s="80">
        <v>8</v>
      </c>
      <c r="P59" s="92">
        <f>Таблица1332[[#This Row],[Unit cost per unit US$/ Цена за ед. в долл. США]]/Таблица1332[[#This Row],[Useful life of the asset as per POPP]]/12</f>
        <v>0.99802083333333336</v>
      </c>
      <c r="Q59" s="46" t="s">
        <v>48</v>
      </c>
      <c r="R59" s="29" t="s">
        <v>49</v>
      </c>
      <c r="S59" s="98" t="s">
        <v>143</v>
      </c>
      <c r="T59" s="29" t="s">
        <v>173</v>
      </c>
      <c r="U59" s="35"/>
      <c r="V59" s="29"/>
      <c r="W59" s="30"/>
      <c r="X59" s="30"/>
      <c r="Y59" s="30"/>
      <c r="Z59" s="30"/>
      <c r="AA59" s="30"/>
      <c r="AB59" s="37">
        <v>43182</v>
      </c>
      <c r="AC59" s="33">
        <v>70</v>
      </c>
      <c r="AD59" s="125">
        <f>IF('Depreciation calc'!$G59*'Depreciation calc'!$P59*'Depreciation calc'!$AC59&lt;N59,'Depreciation calc'!$G59*'Depreciation calc'!$P59*'Depreciation calc'!$AC59,N59)</f>
        <v>69.861458333333331</v>
      </c>
      <c r="AE59" s="129">
        <f>'Depreciation calc'!$N59-'Depreciation calc'!$AD59</f>
        <v>25.948541666666671</v>
      </c>
      <c r="AF59" s="117" t="s">
        <v>53</v>
      </c>
      <c r="AG59" s="107" t="s">
        <v>61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135"/>
      <c r="AS59" s="135"/>
      <c r="AT59" s="135"/>
      <c r="AU59" s="136"/>
      <c r="AV59" s="137"/>
      <c r="AW59" s="137"/>
      <c r="AX59" s="137"/>
    </row>
    <row r="60" spans="1:51" s="6" customFormat="1" ht="25.5" customHeight="1">
      <c r="A60" s="131">
        <v>52</v>
      </c>
      <c r="B60" s="30" t="s">
        <v>42</v>
      </c>
      <c r="C60" s="30">
        <v>2011</v>
      </c>
      <c r="D60" s="132" t="s">
        <v>171</v>
      </c>
      <c r="E60" s="29"/>
      <c r="F60" s="105" t="s">
        <v>108</v>
      </c>
      <c r="G60" s="108">
        <v>1</v>
      </c>
      <c r="H60" s="29" t="s">
        <v>128</v>
      </c>
      <c r="I60" s="29" t="s">
        <v>57</v>
      </c>
      <c r="J60" s="41" t="s">
        <v>178</v>
      </c>
      <c r="K60" s="34" t="s">
        <v>47</v>
      </c>
      <c r="L60" s="29">
        <v>47.3</v>
      </c>
      <c r="M60" s="125">
        <v>95.81</v>
      </c>
      <c r="N60" s="126">
        <f>Таблица1332[[#This Row],[Actual quantity / Фактическое к-во]]*Таблица1332[[#This Row],[Unit cost per unit US$/ Цена за ед. в долл. США]]</f>
        <v>95.81</v>
      </c>
      <c r="O60" s="80">
        <v>8</v>
      </c>
      <c r="P60" s="92">
        <f>Таблица1332[[#This Row],[Unit cost per unit US$/ Цена за ед. в долл. США]]/Таблица1332[[#This Row],[Useful life of the asset as per POPP]]/12</f>
        <v>0.99802083333333336</v>
      </c>
      <c r="Q60" s="46" t="s">
        <v>48</v>
      </c>
      <c r="R60" s="29" t="s">
        <v>49</v>
      </c>
      <c r="S60" s="98" t="s">
        <v>143</v>
      </c>
      <c r="T60" s="29" t="s">
        <v>173</v>
      </c>
      <c r="U60" s="35"/>
      <c r="V60" s="29"/>
      <c r="W60" s="30"/>
      <c r="X60" s="30"/>
      <c r="Y60" s="30"/>
      <c r="Z60" s="30"/>
      <c r="AA60" s="30"/>
      <c r="AB60" s="37">
        <v>43182</v>
      </c>
      <c r="AC60" s="33">
        <v>70</v>
      </c>
      <c r="AD60" s="125">
        <f>IF('Depreciation calc'!$G60*'Depreciation calc'!$P60*'Depreciation calc'!$AC60&lt;N60,'Depreciation calc'!$G60*'Depreciation calc'!$P60*'Depreciation calc'!$AC60,N60)</f>
        <v>69.861458333333331</v>
      </c>
      <c r="AE60" s="129">
        <f>'Depreciation calc'!$N60-'Depreciation calc'!$AD60</f>
        <v>25.948541666666671</v>
      </c>
      <c r="AF60" s="117" t="s">
        <v>53</v>
      </c>
      <c r="AG60" s="107" t="s">
        <v>61</v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135"/>
      <c r="AS60" s="135"/>
      <c r="AT60" s="135"/>
      <c r="AU60" s="136"/>
      <c r="AV60" s="137"/>
      <c r="AW60" s="137"/>
      <c r="AX60" s="137"/>
    </row>
    <row r="61" spans="1:51" s="6" customFormat="1" ht="25.5" customHeight="1">
      <c r="A61" s="131">
        <v>53</v>
      </c>
      <c r="B61" s="30" t="s">
        <v>42</v>
      </c>
      <c r="C61" s="30">
        <v>2011</v>
      </c>
      <c r="D61" s="132" t="s">
        <v>171</v>
      </c>
      <c r="E61" s="29"/>
      <c r="F61" s="105" t="s">
        <v>108</v>
      </c>
      <c r="G61" s="108">
        <v>1</v>
      </c>
      <c r="H61" s="29" t="s">
        <v>128</v>
      </c>
      <c r="I61" s="29" t="s">
        <v>57</v>
      </c>
      <c r="J61" s="41" t="s">
        <v>179</v>
      </c>
      <c r="K61" s="34" t="s">
        <v>47</v>
      </c>
      <c r="L61" s="29">
        <v>47.3</v>
      </c>
      <c r="M61" s="125">
        <v>95.81</v>
      </c>
      <c r="N61" s="126">
        <f>Таблица1332[[#This Row],[Actual quantity / Фактическое к-во]]*Таблица1332[[#This Row],[Unit cost per unit US$/ Цена за ед. в долл. США]]</f>
        <v>95.81</v>
      </c>
      <c r="O61" s="80">
        <v>8</v>
      </c>
      <c r="P61" s="92">
        <f>Таблица1332[[#This Row],[Unit cost per unit US$/ Цена за ед. в долл. США]]/Таблица1332[[#This Row],[Useful life of the asset as per POPP]]/12</f>
        <v>0.99802083333333336</v>
      </c>
      <c r="Q61" s="46" t="s">
        <v>48</v>
      </c>
      <c r="R61" s="29" t="s">
        <v>49</v>
      </c>
      <c r="S61" s="98" t="s">
        <v>143</v>
      </c>
      <c r="T61" s="29" t="s">
        <v>173</v>
      </c>
      <c r="U61" s="35"/>
      <c r="V61" s="29"/>
      <c r="W61" s="30"/>
      <c r="X61" s="30"/>
      <c r="Y61" s="30"/>
      <c r="Z61" s="30"/>
      <c r="AA61" s="30"/>
      <c r="AB61" s="37">
        <v>43182</v>
      </c>
      <c r="AC61" s="33">
        <v>70</v>
      </c>
      <c r="AD61" s="125">
        <f>IF('Depreciation calc'!$G61*'Depreciation calc'!$P61*'Depreciation calc'!$AC61&lt;N61,'Depreciation calc'!$G61*'Depreciation calc'!$P61*'Depreciation calc'!$AC61,N61)</f>
        <v>69.861458333333331</v>
      </c>
      <c r="AE61" s="129">
        <f>'Depreciation calc'!$N61-'Depreciation calc'!$AD61</f>
        <v>25.948541666666671</v>
      </c>
      <c r="AF61" s="117" t="s">
        <v>53</v>
      </c>
      <c r="AG61" s="107" t="s">
        <v>61</v>
      </c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135"/>
      <c r="AS61" s="135"/>
      <c r="AT61" s="135"/>
      <c r="AU61" s="136"/>
      <c r="AV61" s="137"/>
      <c r="AW61" s="137"/>
      <c r="AX61" s="137"/>
    </row>
    <row r="62" spans="1:51" s="6" customFormat="1" ht="25.5" customHeight="1">
      <c r="A62" s="131">
        <v>54</v>
      </c>
      <c r="B62" s="30" t="s">
        <v>42</v>
      </c>
      <c r="C62" s="30">
        <v>2011</v>
      </c>
      <c r="D62" s="132" t="s">
        <v>171</v>
      </c>
      <c r="E62" s="29"/>
      <c r="F62" s="105" t="s">
        <v>108</v>
      </c>
      <c r="G62" s="108">
        <v>1</v>
      </c>
      <c r="H62" s="29" t="s">
        <v>128</v>
      </c>
      <c r="I62" s="29" t="s">
        <v>57</v>
      </c>
      <c r="J62" s="41" t="s">
        <v>180</v>
      </c>
      <c r="K62" s="34" t="s">
        <v>47</v>
      </c>
      <c r="L62" s="29">
        <v>47.3</v>
      </c>
      <c r="M62" s="125">
        <v>95.81</v>
      </c>
      <c r="N62" s="126">
        <f>Таблица1332[[#This Row],[Actual quantity / Фактическое к-во]]*Таблица1332[[#This Row],[Unit cost per unit US$/ Цена за ед. в долл. США]]</f>
        <v>95.81</v>
      </c>
      <c r="O62" s="80">
        <v>8</v>
      </c>
      <c r="P62" s="92">
        <f>Таблица1332[[#This Row],[Unit cost per unit US$/ Цена за ед. в долл. США]]/Таблица1332[[#This Row],[Useful life of the asset as per POPP]]/12</f>
        <v>0.99802083333333336</v>
      </c>
      <c r="Q62" s="46" t="s">
        <v>48</v>
      </c>
      <c r="R62" s="29" t="s">
        <v>49</v>
      </c>
      <c r="S62" s="98" t="s">
        <v>143</v>
      </c>
      <c r="T62" s="29" t="s">
        <v>173</v>
      </c>
      <c r="U62" s="35"/>
      <c r="V62" s="29"/>
      <c r="W62" s="30"/>
      <c r="X62" s="30"/>
      <c r="Y62" s="30"/>
      <c r="Z62" s="30"/>
      <c r="AA62" s="30"/>
      <c r="AB62" s="37">
        <v>43182</v>
      </c>
      <c r="AC62" s="33">
        <v>70</v>
      </c>
      <c r="AD62" s="125">
        <f>IF('Depreciation calc'!$G62*'Depreciation calc'!$P62*'Depreciation calc'!$AC62&lt;N62,'Depreciation calc'!$G62*'Depreciation calc'!$P62*'Depreciation calc'!$AC62,N62)</f>
        <v>69.861458333333331</v>
      </c>
      <c r="AE62" s="129">
        <f>'Depreciation calc'!$N62-'Depreciation calc'!$AD62</f>
        <v>25.948541666666671</v>
      </c>
      <c r="AF62" s="117" t="s">
        <v>53</v>
      </c>
      <c r="AG62" s="107" t="s">
        <v>61</v>
      </c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135"/>
      <c r="AS62" s="135"/>
      <c r="AT62" s="135"/>
      <c r="AU62" s="136"/>
      <c r="AV62" s="137"/>
      <c r="AW62" s="137"/>
      <c r="AX62" s="137"/>
    </row>
    <row r="63" spans="1:51" s="6" customFormat="1" ht="25.5" customHeight="1">
      <c r="A63" s="131">
        <v>55</v>
      </c>
      <c r="B63" s="30" t="s">
        <v>42</v>
      </c>
      <c r="C63" s="30">
        <v>2011</v>
      </c>
      <c r="D63" s="132" t="s">
        <v>171</v>
      </c>
      <c r="E63" s="29"/>
      <c r="F63" s="105" t="s">
        <v>108</v>
      </c>
      <c r="G63" s="108">
        <v>1</v>
      </c>
      <c r="H63" s="29" t="s">
        <v>128</v>
      </c>
      <c r="I63" s="29" t="s">
        <v>57</v>
      </c>
      <c r="J63" s="41" t="s">
        <v>181</v>
      </c>
      <c r="K63" s="34" t="s">
        <v>47</v>
      </c>
      <c r="L63" s="29">
        <v>47.3</v>
      </c>
      <c r="M63" s="125">
        <v>95.81</v>
      </c>
      <c r="N63" s="126">
        <f>Таблица1332[[#This Row],[Actual quantity / Фактическое к-во]]*Таблица1332[[#This Row],[Unit cost per unit US$/ Цена за ед. в долл. США]]</f>
        <v>95.81</v>
      </c>
      <c r="O63" s="80">
        <v>8</v>
      </c>
      <c r="P63" s="92">
        <f>Таблица1332[[#This Row],[Unit cost per unit US$/ Цена за ед. в долл. США]]/Таблица1332[[#This Row],[Useful life of the asset as per POPP]]/12</f>
        <v>0.99802083333333336</v>
      </c>
      <c r="Q63" s="46" t="s">
        <v>48</v>
      </c>
      <c r="R63" s="29" t="s">
        <v>49</v>
      </c>
      <c r="S63" s="98" t="s">
        <v>143</v>
      </c>
      <c r="T63" s="29" t="s">
        <v>173</v>
      </c>
      <c r="U63" s="35"/>
      <c r="V63" s="29"/>
      <c r="W63" s="30"/>
      <c r="X63" s="30"/>
      <c r="Y63" s="30"/>
      <c r="Z63" s="30"/>
      <c r="AA63" s="30"/>
      <c r="AB63" s="37">
        <v>43182</v>
      </c>
      <c r="AC63" s="33">
        <v>70</v>
      </c>
      <c r="AD63" s="125">
        <f>IF('Depreciation calc'!$G63*'Depreciation calc'!$P63*'Depreciation calc'!$AC63&lt;N63,'Depreciation calc'!$G63*'Depreciation calc'!$P63*'Depreciation calc'!$AC63,N63)</f>
        <v>69.861458333333331</v>
      </c>
      <c r="AE63" s="129">
        <f>'Depreciation calc'!$N63-'Depreciation calc'!$AD63</f>
        <v>25.948541666666671</v>
      </c>
      <c r="AF63" s="117" t="s">
        <v>53</v>
      </c>
      <c r="AG63" s="107" t="s">
        <v>61</v>
      </c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135"/>
      <c r="AS63" s="135"/>
      <c r="AT63" s="135"/>
      <c r="AU63" s="136"/>
      <c r="AV63" s="137"/>
      <c r="AW63" s="137"/>
      <c r="AX63" s="137"/>
    </row>
    <row r="64" spans="1:51" s="6" customFormat="1" ht="25.5" customHeight="1">
      <c r="A64" s="131">
        <v>56</v>
      </c>
      <c r="B64" s="30" t="s">
        <v>42</v>
      </c>
      <c r="C64" s="30">
        <v>2011</v>
      </c>
      <c r="D64" s="132" t="s">
        <v>171</v>
      </c>
      <c r="E64" s="29"/>
      <c r="F64" s="105" t="s">
        <v>108</v>
      </c>
      <c r="G64" s="108">
        <v>1</v>
      </c>
      <c r="H64" s="29" t="s">
        <v>128</v>
      </c>
      <c r="I64" s="29" t="s">
        <v>57</v>
      </c>
      <c r="J64" s="41" t="s">
        <v>182</v>
      </c>
      <c r="K64" s="34" t="s">
        <v>47</v>
      </c>
      <c r="L64" s="29">
        <v>47.3</v>
      </c>
      <c r="M64" s="125">
        <v>95.81</v>
      </c>
      <c r="N64" s="126">
        <f>Таблица1332[[#This Row],[Actual quantity / Фактическое к-во]]*Таблица1332[[#This Row],[Unit cost per unit US$/ Цена за ед. в долл. США]]</f>
        <v>95.81</v>
      </c>
      <c r="O64" s="80">
        <v>8</v>
      </c>
      <c r="P64" s="92">
        <f>Таблица1332[[#This Row],[Unit cost per unit US$/ Цена за ед. в долл. США]]/Таблица1332[[#This Row],[Useful life of the asset as per POPP]]/12</f>
        <v>0.99802083333333336</v>
      </c>
      <c r="Q64" s="46" t="s">
        <v>48</v>
      </c>
      <c r="R64" s="29" t="s">
        <v>49</v>
      </c>
      <c r="S64" s="98" t="s">
        <v>143</v>
      </c>
      <c r="T64" s="29" t="s">
        <v>173</v>
      </c>
      <c r="U64" s="35"/>
      <c r="V64" s="29"/>
      <c r="W64" s="30"/>
      <c r="X64" s="30"/>
      <c r="Y64" s="30"/>
      <c r="Z64" s="30"/>
      <c r="AA64" s="30"/>
      <c r="AB64" s="37">
        <v>43182</v>
      </c>
      <c r="AC64" s="33">
        <v>70</v>
      </c>
      <c r="AD64" s="125">
        <f>IF('Depreciation calc'!$G64*'Depreciation calc'!$P64*'Depreciation calc'!$AC64&lt;N64,'Depreciation calc'!$G64*'Depreciation calc'!$P64*'Depreciation calc'!$AC64,N64)</f>
        <v>69.861458333333331</v>
      </c>
      <c r="AE64" s="129">
        <f>'Depreciation calc'!$N64-'Depreciation calc'!$AD64</f>
        <v>25.948541666666671</v>
      </c>
      <c r="AF64" s="117" t="s">
        <v>53</v>
      </c>
      <c r="AG64" s="107" t="s">
        <v>61</v>
      </c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135"/>
      <c r="AS64" s="135"/>
      <c r="AT64" s="135"/>
      <c r="AU64" s="136"/>
      <c r="AV64" s="137"/>
      <c r="AW64" s="137"/>
      <c r="AX64" s="137"/>
    </row>
    <row r="65" spans="1:50" s="6" customFormat="1" ht="25.5" customHeight="1">
      <c r="A65" s="131">
        <v>57</v>
      </c>
      <c r="B65" s="30" t="s">
        <v>42</v>
      </c>
      <c r="C65" s="30">
        <v>2011</v>
      </c>
      <c r="D65" s="132" t="s">
        <v>171</v>
      </c>
      <c r="E65" s="29"/>
      <c r="F65" s="105" t="s">
        <v>108</v>
      </c>
      <c r="G65" s="108">
        <v>1</v>
      </c>
      <c r="H65" s="29" t="s">
        <v>128</v>
      </c>
      <c r="I65" s="29" t="s">
        <v>57</v>
      </c>
      <c r="J65" s="41" t="s">
        <v>183</v>
      </c>
      <c r="K65" s="34" t="s">
        <v>47</v>
      </c>
      <c r="L65" s="29">
        <v>47.3</v>
      </c>
      <c r="M65" s="125">
        <v>95.81</v>
      </c>
      <c r="N65" s="126">
        <f>Таблица1332[[#This Row],[Actual quantity / Фактическое к-во]]*Таблица1332[[#This Row],[Unit cost per unit US$/ Цена за ед. в долл. США]]</f>
        <v>95.81</v>
      </c>
      <c r="O65" s="80">
        <v>8</v>
      </c>
      <c r="P65" s="92">
        <f>Таблица1332[[#This Row],[Unit cost per unit US$/ Цена за ед. в долл. США]]/Таблица1332[[#This Row],[Useful life of the asset as per POPP]]/12</f>
        <v>0.99802083333333336</v>
      </c>
      <c r="Q65" s="46" t="s">
        <v>48</v>
      </c>
      <c r="R65" s="29" t="s">
        <v>49</v>
      </c>
      <c r="S65" s="98" t="s">
        <v>143</v>
      </c>
      <c r="T65" s="29" t="s">
        <v>173</v>
      </c>
      <c r="U65" s="35"/>
      <c r="V65" s="29"/>
      <c r="W65" s="30"/>
      <c r="X65" s="30"/>
      <c r="Y65" s="30"/>
      <c r="Z65" s="30"/>
      <c r="AA65" s="30"/>
      <c r="AB65" s="37">
        <v>43182</v>
      </c>
      <c r="AC65" s="33">
        <v>70</v>
      </c>
      <c r="AD65" s="125">
        <f>IF('Depreciation calc'!$G65*'Depreciation calc'!$P65*'Depreciation calc'!$AC65&lt;N65,'Depreciation calc'!$G65*'Depreciation calc'!$P65*'Depreciation calc'!$AC65,N65)</f>
        <v>69.861458333333331</v>
      </c>
      <c r="AE65" s="129">
        <f>'Depreciation calc'!$N65-'Depreciation calc'!$AD65</f>
        <v>25.948541666666671</v>
      </c>
      <c r="AF65" s="117" t="s">
        <v>53</v>
      </c>
      <c r="AG65" s="107" t="s">
        <v>61</v>
      </c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135"/>
      <c r="AS65" s="135"/>
      <c r="AT65" s="135"/>
      <c r="AU65" s="136"/>
      <c r="AV65" s="137"/>
      <c r="AW65" s="137"/>
      <c r="AX65" s="137"/>
    </row>
    <row r="66" spans="1:50" s="6" customFormat="1" ht="25.5" customHeight="1">
      <c r="A66" s="131">
        <v>58</v>
      </c>
      <c r="B66" s="30" t="s">
        <v>42</v>
      </c>
      <c r="C66" s="30">
        <v>2011</v>
      </c>
      <c r="D66" s="132" t="s">
        <v>171</v>
      </c>
      <c r="E66" s="29"/>
      <c r="F66" s="105" t="s">
        <v>108</v>
      </c>
      <c r="G66" s="108">
        <v>1</v>
      </c>
      <c r="H66" s="29" t="s">
        <v>128</v>
      </c>
      <c r="I66" s="29" t="s">
        <v>57</v>
      </c>
      <c r="J66" s="41" t="s">
        <v>184</v>
      </c>
      <c r="K66" s="34" t="s">
        <v>47</v>
      </c>
      <c r="L66" s="29">
        <v>47.3</v>
      </c>
      <c r="M66" s="125">
        <v>95.81</v>
      </c>
      <c r="N66" s="126">
        <f>Таблица1332[[#This Row],[Actual quantity / Фактическое к-во]]*Таблица1332[[#This Row],[Unit cost per unit US$/ Цена за ед. в долл. США]]</f>
        <v>95.81</v>
      </c>
      <c r="O66" s="80">
        <v>8</v>
      </c>
      <c r="P66" s="92">
        <f>Таблица1332[[#This Row],[Unit cost per unit US$/ Цена за ед. в долл. США]]/Таблица1332[[#This Row],[Useful life of the asset as per POPP]]/12</f>
        <v>0.99802083333333336</v>
      </c>
      <c r="Q66" s="46" t="s">
        <v>48</v>
      </c>
      <c r="R66" s="29" t="s">
        <v>49</v>
      </c>
      <c r="S66" s="98" t="s">
        <v>143</v>
      </c>
      <c r="T66" s="29" t="s">
        <v>173</v>
      </c>
      <c r="U66" s="35"/>
      <c r="V66" s="29"/>
      <c r="W66" s="30"/>
      <c r="X66" s="30"/>
      <c r="Y66" s="30"/>
      <c r="Z66" s="30"/>
      <c r="AA66" s="30"/>
      <c r="AB66" s="37">
        <v>43182</v>
      </c>
      <c r="AC66" s="33">
        <v>70</v>
      </c>
      <c r="AD66" s="125">
        <f>IF('Depreciation calc'!$G66*'Depreciation calc'!$P66*'Depreciation calc'!$AC66&lt;N66,'Depreciation calc'!$G66*'Depreciation calc'!$P66*'Depreciation calc'!$AC66,N66)</f>
        <v>69.861458333333331</v>
      </c>
      <c r="AE66" s="129">
        <f>'Depreciation calc'!$N66-'Depreciation calc'!$AD66</f>
        <v>25.948541666666671</v>
      </c>
      <c r="AF66" s="117" t="s">
        <v>53</v>
      </c>
      <c r="AG66" s="107" t="s">
        <v>61</v>
      </c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135"/>
      <c r="AS66" s="135"/>
      <c r="AT66" s="135"/>
      <c r="AU66" s="136"/>
      <c r="AV66" s="137"/>
      <c r="AW66" s="137"/>
      <c r="AX66" s="137"/>
    </row>
    <row r="67" spans="1:50" s="6" customFormat="1" ht="25.5" customHeight="1">
      <c r="A67" s="131">
        <v>59</v>
      </c>
      <c r="B67" s="30" t="s">
        <v>42</v>
      </c>
      <c r="C67" s="30">
        <v>2011</v>
      </c>
      <c r="D67" s="132" t="s">
        <v>171</v>
      </c>
      <c r="E67" s="29"/>
      <c r="F67" s="105" t="s">
        <v>108</v>
      </c>
      <c r="G67" s="108">
        <v>1</v>
      </c>
      <c r="H67" s="29" t="s">
        <v>128</v>
      </c>
      <c r="I67" s="29" t="s">
        <v>57</v>
      </c>
      <c r="J67" s="41" t="s">
        <v>185</v>
      </c>
      <c r="K67" s="34" t="s">
        <v>47</v>
      </c>
      <c r="L67" s="29">
        <v>47.3</v>
      </c>
      <c r="M67" s="125">
        <v>95.81</v>
      </c>
      <c r="N67" s="126">
        <f>Таблица1332[[#This Row],[Actual quantity / Фактическое к-во]]*Таблица1332[[#This Row],[Unit cost per unit US$/ Цена за ед. в долл. США]]</f>
        <v>95.81</v>
      </c>
      <c r="O67" s="80">
        <v>8</v>
      </c>
      <c r="P67" s="92">
        <f>Таблица1332[[#This Row],[Unit cost per unit US$/ Цена за ед. в долл. США]]/Таблица1332[[#This Row],[Useful life of the asset as per POPP]]/12</f>
        <v>0.99802083333333336</v>
      </c>
      <c r="Q67" s="46" t="s">
        <v>48</v>
      </c>
      <c r="R67" s="29" t="s">
        <v>49</v>
      </c>
      <c r="S67" s="98" t="s">
        <v>143</v>
      </c>
      <c r="T67" s="29" t="s">
        <v>173</v>
      </c>
      <c r="U67" s="35"/>
      <c r="V67" s="29"/>
      <c r="W67" s="30"/>
      <c r="X67" s="30"/>
      <c r="Y67" s="30"/>
      <c r="Z67" s="30"/>
      <c r="AA67" s="30"/>
      <c r="AB67" s="37">
        <v>43182</v>
      </c>
      <c r="AC67" s="33">
        <v>70</v>
      </c>
      <c r="AD67" s="125">
        <f>IF('Depreciation calc'!$G67*'Depreciation calc'!$P67*'Depreciation calc'!$AC67&lt;N67,'Depreciation calc'!$G67*'Depreciation calc'!$P67*'Depreciation calc'!$AC67,N67)</f>
        <v>69.861458333333331</v>
      </c>
      <c r="AE67" s="129">
        <f>'Depreciation calc'!$N67-'Depreciation calc'!$AD67</f>
        <v>25.948541666666671</v>
      </c>
      <c r="AF67" s="117" t="s">
        <v>53</v>
      </c>
      <c r="AG67" s="107" t="s">
        <v>61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135"/>
      <c r="AS67" s="135"/>
      <c r="AT67" s="135"/>
      <c r="AU67" s="136"/>
      <c r="AV67" s="137"/>
      <c r="AW67" s="137"/>
      <c r="AX67" s="137"/>
    </row>
    <row r="68" spans="1:50" s="6" customFormat="1" ht="25.5" customHeight="1">
      <c r="A68" s="131">
        <v>60</v>
      </c>
      <c r="B68" s="30" t="s">
        <v>42</v>
      </c>
      <c r="C68" s="30">
        <v>2011</v>
      </c>
      <c r="D68" s="132" t="s">
        <v>171</v>
      </c>
      <c r="E68" s="29"/>
      <c r="F68" s="105" t="s">
        <v>108</v>
      </c>
      <c r="G68" s="108">
        <v>1</v>
      </c>
      <c r="H68" s="29" t="s">
        <v>128</v>
      </c>
      <c r="I68" s="29" t="s">
        <v>57</v>
      </c>
      <c r="J68" s="41" t="s">
        <v>186</v>
      </c>
      <c r="K68" s="34" t="s">
        <v>47</v>
      </c>
      <c r="L68" s="29">
        <v>47.3</v>
      </c>
      <c r="M68" s="125">
        <v>95.81</v>
      </c>
      <c r="N68" s="126">
        <f>Таблица1332[[#This Row],[Actual quantity / Фактическое к-во]]*Таблица1332[[#This Row],[Unit cost per unit US$/ Цена за ед. в долл. США]]</f>
        <v>95.81</v>
      </c>
      <c r="O68" s="80">
        <v>8</v>
      </c>
      <c r="P68" s="92">
        <f>Таблица1332[[#This Row],[Unit cost per unit US$/ Цена за ед. в долл. США]]/Таблица1332[[#This Row],[Useful life of the asset as per POPP]]/12</f>
        <v>0.99802083333333336</v>
      </c>
      <c r="Q68" s="46" t="s">
        <v>48</v>
      </c>
      <c r="R68" s="29" t="s">
        <v>49</v>
      </c>
      <c r="S68" s="98" t="s">
        <v>143</v>
      </c>
      <c r="T68" s="29" t="s">
        <v>173</v>
      </c>
      <c r="U68" s="35"/>
      <c r="V68" s="29"/>
      <c r="W68" s="30"/>
      <c r="X68" s="30"/>
      <c r="Y68" s="30"/>
      <c r="Z68" s="30"/>
      <c r="AA68" s="30"/>
      <c r="AB68" s="37">
        <v>43182</v>
      </c>
      <c r="AC68" s="33">
        <v>70</v>
      </c>
      <c r="AD68" s="125">
        <f>IF('Depreciation calc'!$G68*'Depreciation calc'!$P68*'Depreciation calc'!$AC68&lt;N68,'Depreciation calc'!$G68*'Depreciation calc'!$P68*'Depreciation calc'!$AC68,N68)</f>
        <v>69.861458333333331</v>
      </c>
      <c r="AE68" s="129">
        <f>'Depreciation calc'!$N68-'Depreciation calc'!$AD68</f>
        <v>25.948541666666671</v>
      </c>
      <c r="AF68" s="117" t="s">
        <v>53</v>
      </c>
      <c r="AG68" s="107" t="s">
        <v>61</v>
      </c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135"/>
      <c r="AS68" s="135"/>
      <c r="AT68" s="135"/>
      <c r="AU68" s="136"/>
      <c r="AV68" s="137"/>
      <c r="AW68" s="137"/>
      <c r="AX68" s="137"/>
    </row>
    <row r="69" spans="1:50" s="6" customFormat="1" ht="25.5" customHeight="1">
      <c r="A69" s="131">
        <v>61</v>
      </c>
      <c r="B69" s="30" t="s">
        <v>42</v>
      </c>
      <c r="C69" s="30">
        <v>2011</v>
      </c>
      <c r="D69" s="132" t="s">
        <v>171</v>
      </c>
      <c r="E69" s="29"/>
      <c r="F69" s="105" t="s">
        <v>108</v>
      </c>
      <c r="G69" s="108">
        <v>1</v>
      </c>
      <c r="H69" s="29" t="s">
        <v>128</v>
      </c>
      <c r="I69" s="29" t="s">
        <v>57</v>
      </c>
      <c r="J69" s="41" t="s">
        <v>187</v>
      </c>
      <c r="K69" s="34" t="s">
        <v>47</v>
      </c>
      <c r="L69" s="29">
        <v>47.3</v>
      </c>
      <c r="M69" s="125">
        <v>95.81</v>
      </c>
      <c r="N69" s="126">
        <f>Таблица1332[[#This Row],[Actual quantity / Фактическое к-во]]*Таблица1332[[#This Row],[Unit cost per unit US$/ Цена за ед. в долл. США]]</f>
        <v>95.81</v>
      </c>
      <c r="O69" s="80">
        <v>8</v>
      </c>
      <c r="P69" s="92">
        <f>Таблица1332[[#This Row],[Unit cost per unit US$/ Цена за ед. в долл. США]]/Таблица1332[[#This Row],[Useful life of the asset as per POPP]]/12</f>
        <v>0.99802083333333336</v>
      </c>
      <c r="Q69" s="46" t="s">
        <v>48</v>
      </c>
      <c r="R69" s="29" t="s">
        <v>49</v>
      </c>
      <c r="S69" s="98" t="s">
        <v>143</v>
      </c>
      <c r="T69" s="29" t="s">
        <v>173</v>
      </c>
      <c r="U69" s="35"/>
      <c r="V69" s="29"/>
      <c r="W69" s="30"/>
      <c r="X69" s="30"/>
      <c r="Y69" s="30"/>
      <c r="Z69" s="30"/>
      <c r="AA69" s="30"/>
      <c r="AB69" s="37">
        <v>43182</v>
      </c>
      <c r="AC69" s="33">
        <v>70</v>
      </c>
      <c r="AD69" s="125">
        <f>IF('Depreciation calc'!$G69*'Depreciation calc'!$P69*'Depreciation calc'!$AC69&lt;N69,'Depreciation calc'!$G69*'Depreciation calc'!$P69*'Depreciation calc'!$AC69,N69)</f>
        <v>69.861458333333331</v>
      </c>
      <c r="AE69" s="129">
        <f>'Depreciation calc'!$N69-'Depreciation calc'!$AD69</f>
        <v>25.948541666666671</v>
      </c>
      <c r="AF69" s="117" t="s">
        <v>53</v>
      </c>
      <c r="AG69" s="107" t="s">
        <v>61</v>
      </c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135"/>
      <c r="AS69" s="135"/>
      <c r="AT69" s="135"/>
      <c r="AU69" s="136"/>
      <c r="AV69" s="137"/>
      <c r="AW69" s="137"/>
      <c r="AX69" s="137"/>
    </row>
    <row r="70" spans="1:50" s="6" customFormat="1" ht="25.5" customHeight="1">
      <c r="A70" s="131">
        <v>62</v>
      </c>
      <c r="B70" s="30" t="s">
        <v>42</v>
      </c>
      <c r="C70" s="30">
        <v>2011</v>
      </c>
      <c r="D70" s="132" t="s">
        <v>171</v>
      </c>
      <c r="E70" s="29"/>
      <c r="F70" s="105" t="s">
        <v>108</v>
      </c>
      <c r="G70" s="108">
        <v>1</v>
      </c>
      <c r="H70" s="29" t="s">
        <v>128</v>
      </c>
      <c r="I70" s="29" t="s">
        <v>57</v>
      </c>
      <c r="J70" s="41" t="s">
        <v>188</v>
      </c>
      <c r="K70" s="34" t="s">
        <v>47</v>
      </c>
      <c r="L70" s="29">
        <v>47.3</v>
      </c>
      <c r="M70" s="125">
        <v>95.81</v>
      </c>
      <c r="N70" s="126">
        <f>Таблица1332[[#This Row],[Actual quantity / Фактическое к-во]]*Таблица1332[[#This Row],[Unit cost per unit US$/ Цена за ед. в долл. США]]</f>
        <v>95.81</v>
      </c>
      <c r="O70" s="80">
        <v>8</v>
      </c>
      <c r="P70" s="92">
        <f>Таблица1332[[#This Row],[Unit cost per unit US$/ Цена за ед. в долл. США]]/Таблица1332[[#This Row],[Useful life of the asset as per POPP]]/12</f>
        <v>0.99802083333333336</v>
      </c>
      <c r="Q70" s="46" t="s">
        <v>48</v>
      </c>
      <c r="R70" s="29" t="s">
        <v>49</v>
      </c>
      <c r="S70" s="98" t="s">
        <v>143</v>
      </c>
      <c r="T70" s="29" t="s">
        <v>173</v>
      </c>
      <c r="U70" s="35"/>
      <c r="V70" s="29"/>
      <c r="W70" s="30"/>
      <c r="X70" s="30"/>
      <c r="Y70" s="30"/>
      <c r="Z70" s="30"/>
      <c r="AA70" s="30"/>
      <c r="AB70" s="37">
        <v>43182</v>
      </c>
      <c r="AC70" s="33">
        <v>70</v>
      </c>
      <c r="AD70" s="125">
        <f>IF('Depreciation calc'!$G70*'Depreciation calc'!$P70*'Depreciation calc'!$AC70&lt;N70,'Depreciation calc'!$G70*'Depreciation calc'!$P70*'Depreciation calc'!$AC70,N70)</f>
        <v>69.861458333333331</v>
      </c>
      <c r="AE70" s="129">
        <f>'Depreciation calc'!$N70-'Depreciation calc'!$AD70</f>
        <v>25.948541666666671</v>
      </c>
      <c r="AF70" s="117" t="s">
        <v>53</v>
      </c>
      <c r="AG70" s="107" t="s">
        <v>61</v>
      </c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135"/>
      <c r="AS70" s="135"/>
      <c r="AT70" s="135"/>
      <c r="AU70" s="136"/>
      <c r="AV70" s="137"/>
      <c r="AW70" s="137"/>
      <c r="AX70" s="137"/>
    </row>
    <row r="71" spans="1:50" s="6" customFormat="1" ht="25.5" customHeight="1">
      <c r="A71" s="131">
        <v>63</v>
      </c>
      <c r="B71" s="30" t="s">
        <v>42</v>
      </c>
      <c r="C71" s="30">
        <v>2011</v>
      </c>
      <c r="D71" s="132" t="s">
        <v>171</v>
      </c>
      <c r="E71" s="29"/>
      <c r="F71" s="105" t="s">
        <v>108</v>
      </c>
      <c r="G71" s="108">
        <v>1</v>
      </c>
      <c r="H71" s="29" t="s">
        <v>128</v>
      </c>
      <c r="I71" s="29" t="s">
        <v>57</v>
      </c>
      <c r="J71" s="41" t="s">
        <v>189</v>
      </c>
      <c r="K71" s="34" t="s">
        <v>47</v>
      </c>
      <c r="L71" s="29">
        <v>47.3</v>
      </c>
      <c r="M71" s="125">
        <v>95.81</v>
      </c>
      <c r="N71" s="126">
        <f>Таблица1332[[#This Row],[Actual quantity / Фактическое к-во]]*Таблица1332[[#This Row],[Unit cost per unit US$/ Цена за ед. в долл. США]]</f>
        <v>95.81</v>
      </c>
      <c r="O71" s="80">
        <v>8</v>
      </c>
      <c r="P71" s="92">
        <f>Таблица1332[[#This Row],[Unit cost per unit US$/ Цена за ед. в долл. США]]/Таблица1332[[#This Row],[Useful life of the asset as per POPP]]/12</f>
        <v>0.99802083333333336</v>
      </c>
      <c r="Q71" s="46" t="s">
        <v>48</v>
      </c>
      <c r="R71" s="29" t="s">
        <v>49</v>
      </c>
      <c r="S71" s="98" t="s">
        <v>143</v>
      </c>
      <c r="T71" s="29" t="s">
        <v>173</v>
      </c>
      <c r="U71" s="35"/>
      <c r="V71" s="29"/>
      <c r="W71" s="30"/>
      <c r="X71" s="30"/>
      <c r="Y71" s="30"/>
      <c r="Z71" s="30"/>
      <c r="AA71" s="30"/>
      <c r="AB71" s="37">
        <v>43182</v>
      </c>
      <c r="AC71" s="33">
        <v>70</v>
      </c>
      <c r="AD71" s="125">
        <f>IF('Depreciation calc'!$G71*'Depreciation calc'!$P71*'Depreciation calc'!$AC71&lt;N71,'Depreciation calc'!$G71*'Depreciation calc'!$P71*'Depreciation calc'!$AC71,N71)</f>
        <v>69.861458333333331</v>
      </c>
      <c r="AE71" s="129">
        <f>'Depreciation calc'!$N71-'Depreciation calc'!$AD71</f>
        <v>25.948541666666671</v>
      </c>
      <c r="AF71" s="117" t="s">
        <v>53</v>
      </c>
      <c r="AG71" s="107" t="s">
        <v>61</v>
      </c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135"/>
      <c r="AS71" s="135"/>
      <c r="AT71" s="135"/>
      <c r="AU71" s="136"/>
      <c r="AV71" s="137"/>
      <c r="AW71" s="137"/>
      <c r="AX71" s="137"/>
    </row>
    <row r="72" spans="1:50" s="6" customFormat="1" ht="25.5" customHeight="1">
      <c r="A72" s="131">
        <v>64</v>
      </c>
      <c r="B72" s="30" t="s">
        <v>42</v>
      </c>
      <c r="C72" s="30">
        <v>2011</v>
      </c>
      <c r="D72" s="132" t="s">
        <v>190</v>
      </c>
      <c r="E72" s="29"/>
      <c r="F72" s="105" t="s">
        <v>108</v>
      </c>
      <c r="G72" s="108">
        <v>1</v>
      </c>
      <c r="H72" s="29" t="s">
        <v>109</v>
      </c>
      <c r="I72" s="29" t="s">
        <v>191</v>
      </c>
      <c r="J72" s="41" t="s">
        <v>192</v>
      </c>
      <c r="K72" s="34" t="s">
        <v>47</v>
      </c>
      <c r="L72" s="29">
        <v>47.3</v>
      </c>
      <c r="M72" s="133">
        <v>1038.5</v>
      </c>
      <c r="N72" s="126">
        <f>Таблица1332[[#This Row],[Actual quantity / Фактическое к-во]]*Таблица1332[[#This Row],[Unit cost per unit US$/ Цена за ед. в долл. США]]</f>
        <v>1038.5</v>
      </c>
      <c r="O72" s="27">
        <v>8</v>
      </c>
      <c r="P72" s="92">
        <f>Таблица1332[[#This Row],[Unit cost per unit US$/ Цена за ед. в долл. США]]/Таблица1332[[#This Row],[Useful life of the asset as per POPP]]/12</f>
        <v>10.817708333333334</v>
      </c>
      <c r="Q72" s="46" t="s">
        <v>48</v>
      </c>
      <c r="R72" s="29" t="s">
        <v>49</v>
      </c>
      <c r="S72" s="30" t="s">
        <v>111</v>
      </c>
      <c r="T72" s="29" t="s">
        <v>112</v>
      </c>
      <c r="U72" s="35"/>
      <c r="V72" s="29"/>
      <c r="W72" s="30"/>
      <c r="X72" s="30"/>
      <c r="Y72" s="30"/>
      <c r="Z72" s="30"/>
      <c r="AA72" s="30"/>
      <c r="AB72" s="37">
        <v>41220</v>
      </c>
      <c r="AC72" s="33">
        <v>134</v>
      </c>
      <c r="AD72" s="125">
        <f>IF('Depreciation calc'!$G72*'Depreciation calc'!$P72*'Depreciation calc'!$AC72&lt;N72,'Depreciation calc'!$G72*'Depreciation calc'!$P72*'Depreciation calc'!$AC72,N72)</f>
        <v>1038.5</v>
      </c>
      <c r="AE72" s="129">
        <f>'Depreciation calc'!$N72-'Depreciation calc'!$AD72</f>
        <v>0</v>
      </c>
      <c r="AF72" s="117" t="s">
        <v>53</v>
      </c>
      <c r="AG72" s="107" t="s">
        <v>61</v>
      </c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135"/>
      <c r="AS72" s="135"/>
      <c r="AT72" s="135"/>
      <c r="AU72" s="136"/>
      <c r="AV72" s="137"/>
      <c r="AW72" s="137"/>
      <c r="AX72" s="137"/>
    </row>
    <row r="73" spans="1:50" s="6" customFormat="1" ht="25.5" customHeight="1">
      <c r="A73" s="131">
        <v>65</v>
      </c>
      <c r="B73" s="30" t="s">
        <v>42</v>
      </c>
      <c r="C73" s="30">
        <v>2012</v>
      </c>
      <c r="D73" s="132" t="s">
        <v>193</v>
      </c>
      <c r="E73" s="29"/>
      <c r="F73" s="105" t="s">
        <v>194</v>
      </c>
      <c r="G73" s="108">
        <v>1</v>
      </c>
      <c r="H73" s="29" t="s">
        <v>195</v>
      </c>
      <c r="I73" s="29" t="s">
        <v>196</v>
      </c>
      <c r="J73" s="41" t="s">
        <v>197</v>
      </c>
      <c r="K73" s="34" t="s">
        <v>47</v>
      </c>
      <c r="L73" s="41" t="s">
        <v>198</v>
      </c>
      <c r="M73" s="125">
        <v>339.16</v>
      </c>
      <c r="N73" s="126">
        <f>Таблица1332[[#This Row],[Actual quantity / Фактическое к-во]]*Таблица1332[[#This Row],[Unit cost per unit US$/ Цена за ед. в долл. США]]</f>
        <v>339.16</v>
      </c>
      <c r="O73" s="27">
        <v>20</v>
      </c>
      <c r="P73" s="92">
        <f>Таблица1332[[#This Row],[Unit cost per unit US$/ Цена за ед. в долл. США]]/Таблица1332[[#This Row],[Useful life of the asset as per POPP]]/12</f>
        <v>1.4131666666666669</v>
      </c>
      <c r="Q73" s="46" t="s">
        <v>48</v>
      </c>
      <c r="R73" s="29" t="s">
        <v>49</v>
      </c>
      <c r="S73" s="30" t="s">
        <v>199</v>
      </c>
      <c r="T73" s="29" t="s">
        <v>200</v>
      </c>
      <c r="U73" s="32"/>
      <c r="V73" s="29"/>
      <c r="W73" s="30"/>
      <c r="X73" s="29"/>
      <c r="Y73" s="30"/>
      <c r="Z73" s="29"/>
      <c r="AA73" s="29"/>
      <c r="AB73" s="37">
        <v>41533</v>
      </c>
      <c r="AC73" s="33">
        <v>124</v>
      </c>
      <c r="AD73" s="125">
        <f>IF('Depreciation calc'!$G73*'Depreciation calc'!$P73*'Depreciation calc'!$AC73&lt;N73,'Depreciation calc'!$G73*'Depreciation calc'!$P73*'Depreciation calc'!$AC73,N73)</f>
        <v>175.23266666666669</v>
      </c>
      <c r="AE73" s="129">
        <f>'Depreciation calc'!$N73-'Depreciation calc'!$AD73</f>
        <v>163.92733333333334</v>
      </c>
      <c r="AF73" s="117" t="s">
        <v>53</v>
      </c>
      <c r="AG73" s="107" t="s">
        <v>54</v>
      </c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135"/>
      <c r="AS73" s="135"/>
      <c r="AT73" s="135"/>
      <c r="AU73" s="136"/>
      <c r="AV73" s="137"/>
      <c r="AW73" s="137"/>
      <c r="AX73" s="137"/>
    </row>
    <row r="74" spans="1:50" s="6" customFormat="1" ht="25.5" customHeight="1">
      <c r="A74" s="131">
        <v>66</v>
      </c>
      <c r="B74" s="76"/>
      <c r="C74" s="76"/>
      <c r="D74" s="132" t="s">
        <v>171</v>
      </c>
      <c r="E74" s="29"/>
      <c r="F74" s="105" t="s">
        <v>194</v>
      </c>
      <c r="G74" s="108">
        <v>1</v>
      </c>
      <c r="H74" s="29" t="s">
        <v>128</v>
      </c>
      <c r="I74" s="76" t="s">
        <v>201</v>
      </c>
      <c r="J74" s="79" t="s">
        <v>202</v>
      </c>
      <c r="K74" s="77"/>
      <c r="L74" s="75"/>
      <c r="M74" s="125">
        <v>95.81</v>
      </c>
      <c r="N74" s="126">
        <f>Таблица1332[[#This Row],[Actual quantity / Фактическое к-во]]*Таблица1332[[#This Row],[Unit cost per unit US$/ Цена за ед. в долл. США]]</f>
        <v>95.81</v>
      </c>
      <c r="O74" s="27">
        <v>8</v>
      </c>
      <c r="P74" s="93">
        <f>Таблица1332[[#This Row],[Unit cost per unit US$/ Цена за ед. в долл. США]]/Таблица1332[[#This Row],[Useful life of the asset as per POPP]]/12</f>
        <v>0.99802083333333336</v>
      </c>
      <c r="Q74" s="46" t="s">
        <v>48</v>
      </c>
      <c r="R74" s="29" t="s">
        <v>49</v>
      </c>
      <c r="S74" s="98" t="s">
        <v>143</v>
      </c>
      <c r="T74" s="29" t="s">
        <v>173</v>
      </c>
      <c r="U74" s="32"/>
      <c r="V74" s="29"/>
      <c r="W74" s="30"/>
      <c r="X74" s="29"/>
      <c r="Y74" s="30"/>
      <c r="Z74" s="29"/>
      <c r="AA74" s="29"/>
      <c r="AB74" s="37">
        <v>43175</v>
      </c>
      <c r="AC74" s="33">
        <v>70</v>
      </c>
      <c r="AD74" s="125">
        <f>IF('Depreciation calc'!$G74*'Depreciation calc'!$P74*'Depreciation calc'!$AC74&lt;N74,'Depreciation calc'!$G74*'Depreciation calc'!$P74*'Depreciation calc'!$AC74,N74)</f>
        <v>69.861458333333331</v>
      </c>
      <c r="AE74" s="129">
        <f>'Depreciation calc'!$N74-'Depreciation calc'!$AD74</f>
        <v>25.948541666666671</v>
      </c>
      <c r="AF74" s="117" t="s">
        <v>53</v>
      </c>
      <c r="AG74" s="107" t="s">
        <v>61</v>
      </c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135"/>
      <c r="AS74" s="135"/>
      <c r="AT74" s="135"/>
      <c r="AU74" s="136"/>
      <c r="AV74" s="137"/>
      <c r="AW74" s="137"/>
      <c r="AX74" s="137"/>
    </row>
    <row r="75" spans="1:50" s="6" customFormat="1" ht="25.5" customHeight="1">
      <c r="A75" s="131">
        <v>67</v>
      </c>
      <c r="B75" s="76"/>
      <c r="C75" s="76"/>
      <c r="D75" s="132" t="s">
        <v>171</v>
      </c>
      <c r="E75" s="29"/>
      <c r="F75" s="105" t="s">
        <v>194</v>
      </c>
      <c r="G75" s="108">
        <v>1</v>
      </c>
      <c r="H75" s="29" t="s">
        <v>128</v>
      </c>
      <c r="I75" s="76" t="s">
        <v>203</v>
      </c>
      <c r="J75" s="79" t="s">
        <v>204</v>
      </c>
      <c r="K75" s="77"/>
      <c r="L75" s="75"/>
      <c r="M75" s="125">
        <v>95.81</v>
      </c>
      <c r="N75" s="126">
        <f>Таблица1332[[#This Row],[Actual quantity / Фактическое к-во]]*Таблица1332[[#This Row],[Unit cost per unit US$/ Цена за ед. в долл. США]]</f>
        <v>95.81</v>
      </c>
      <c r="O75" s="27">
        <v>8</v>
      </c>
      <c r="P75" s="93">
        <f>Таблица1332[[#This Row],[Unit cost per unit US$/ Цена за ед. в долл. США]]/Таблица1332[[#This Row],[Useful life of the asset as per POPP]]/12</f>
        <v>0.99802083333333336</v>
      </c>
      <c r="Q75" s="46" t="s">
        <v>48</v>
      </c>
      <c r="R75" s="29" t="s">
        <v>49</v>
      </c>
      <c r="S75" s="98" t="s">
        <v>143</v>
      </c>
      <c r="T75" s="29" t="s">
        <v>173</v>
      </c>
      <c r="U75" s="32"/>
      <c r="V75" s="29"/>
      <c r="W75" s="30"/>
      <c r="X75" s="29"/>
      <c r="Y75" s="30"/>
      <c r="Z75" s="29"/>
      <c r="AA75" s="29"/>
      <c r="AB75" s="37">
        <v>43175</v>
      </c>
      <c r="AC75" s="33">
        <v>70</v>
      </c>
      <c r="AD75" s="125">
        <f>IF('Depreciation calc'!$G75*'Depreciation calc'!$P75*'Depreciation calc'!$AC75&lt;N75,'Depreciation calc'!$G75*'Depreciation calc'!$P75*'Depreciation calc'!$AC75,N75)</f>
        <v>69.861458333333331</v>
      </c>
      <c r="AE75" s="129">
        <f>'Depreciation calc'!$N75-'Depreciation calc'!$AD75</f>
        <v>25.948541666666671</v>
      </c>
      <c r="AF75" s="117" t="s">
        <v>53</v>
      </c>
      <c r="AG75" s="107" t="s">
        <v>61</v>
      </c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135"/>
      <c r="AS75" s="135"/>
      <c r="AT75" s="135"/>
      <c r="AU75" s="136"/>
      <c r="AV75" s="137"/>
      <c r="AW75" s="137"/>
      <c r="AX75" s="137"/>
    </row>
    <row r="76" spans="1:50" s="6" customFormat="1" ht="25.5" customHeight="1">
      <c r="A76" s="131">
        <v>68</v>
      </c>
      <c r="B76" s="30" t="s">
        <v>153</v>
      </c>
      <c r="C76" s="30">
        <v>2013</v>
      </c>
      <c r="D76" s="132" t="s">
        <v>171</v>
      </c>
      <c r="E76" s="29"/>
      <c r="F76" s="105" t="s">
        <v>194</v>
      </c>
      <c r="G76" s="108">
        <v>1</v>
      </c>
      <c r="H76" s="29" t="s">
        <v>128</v>
      </c>
      <c r="I76" s="76" t="s">
        <v>205</v>
      </c>
      <c r="J76" s="79" t="s">
        <v>206</v>
      </c>
      <c r="K76" s="77"/>
      <c r="L76" s="75"/>
      <c r="M76" s="125">
        <v>95.81</v>
      </c>
      <c r="N76" s="126">
        <f>Таблица1332[[#This Row],[Actual quantity / Фактическое к-во]]*Таблица1332[[#This Row],[Unit cost per unit US$/ Цена за ед. в долл. США]]</f>
        <v>95.81</v>
      </c>
      <c r="O76" s="27">
        <v>8</v>
      </c>
      <c r="P76" s="93">
        <f>Таблица1332[[#This Row],[Unit cost per unit US$/ Цена за ед. в долл. США]]/Таблица1332[[#This Row],[Useful life of the asset as per POPP]]/12</f>
        <v>0.99802083333333336</v>
      </c>
      <c r="Q76" s="46" t="s">
        <v>48</v>
      </c>
      <c r="R76" s="29" t="s">
        <v>49</v>
      </c>
      <c r="S76" s="98" t="s">
        <v>143</v>
      </c>
      <c r="T76" s="29" t="s">
        <v>173</v>
      </c>
      <c r="U76" s="32"/>
      <c r="V76" s="29"/>
      <c r="W76" s="30"/>
      <c r="X76" s="29"/>
      <c r="Y76" s="30"/>
      <c r="Z76" s="29"/>
      <c r="AA76" s="29"/>
      <c r="AB76" s="37">
        <v>43175</v>
      </c>
      <c r="AC76" s="33">
        <v>70</v>
      </c>
      <c r="AD76" s="125">
        <f>IF('Depreciation calc'!$G76*'Depreciation calc'!$P76*'Depreciation calc'!$AC76&lt;N76,'Depreciation calc'!$G76*'Depreciation calc'!$P76*'Depreciation calc'!$AC76,N76)</f>
        <v>69.861458333333331</v>
      </c>
      <c r="AE76" s="129">
        <f>'Depreciation calc'!$N76-'Depreciation calc'!$AD76</f>
        <v>25.948541666666671</v>
      </c>
      <c r="AF76" s="117" t="s">
        <v>53</v>
      </c>
      <c r="AG76" s="107" t="s">
        <v>61</v>
      </c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135"/>
      <c r="AS76" s="135"/>
      <c r="AT76" s="135"/>
      <c r="AU76" s="136"/>
      <c r="AV76" s="137"/>
      <c r="AW76" s="137"/>
      <c r="AX76" s="137"/>
    </row>
    <row r="77" spans="1:50" s="6" customFormat="1" ht="25.5" customHeight="1">
      <c r="A77" s="131">
        <v>69</v>
      </c>
      <c r="B77" s="76"/>
      <c r="C77" s="76"/>
      <c r="D77" s="132" t="s">
        <v>171</v>
      </c>
      <c r="E77" s="29"/>
      <c r="F77" s="105" t="s">
        <v>194</v>
      </c>
      <c r="G77" s="108">
        <v>1</v>
      </c>
      <c r="H77" s="29" t="s">
        <v>128</v>
      </c>
      <c r="I77" s="76" t="s">
        <v>207</v>
      </c>
      <c r="J77" s="79" t="s">
        <v>208</v>
      </c>
      <c r="K77" s="77"/>
      <c r="L77" s="75"/>
      <c r="M77" s="125">
        <v>95.81</v>
      </c>
      <c r="N77" s="126">
        <f>Таблица1332[[#This Row],[Actual quantity / Фактическое к-во]]*Таблица1332[[#This Row],[Unit cost per unit US$/ Цена за ед. в долл. США]]</f>
        <v>95.81</v>
      </c>
      <c r="O77" s="27">
        <v>8</v>
      </c>
      <c r="P77" s="93">
        <f>Таблица1332[[#This Row],[Unit cost per unit US$/ Цена за ед. в долл. США]]/Таблица1332[[#This Row],[Useful life of the asset as per POPP]]/12</f>
        <v>0.99802083333333336</v>
      </c>
      <c r="Q77" s="46" t="s">
        <v>48</v>
      </c>
      <c r="R77" s="29" t="s">
        <v>49</v>
      </c>
      <c r="S77" s="98" t="s">
        <v>143</v>
      </c>
      <c r="T77" s="29" t="s">
        <v>173</v>
      </c>
      <c r="U77" s="32"/>
      <c r="V77" s="29"/>
      <c r="W77" s="30"/>
      <c r="X77" s="29"/>
      <c r="Y77" s="30"/>
      <c r="Z77" s="29"/>
      <c r="AA77" s="29"/>
      <c r="AB77" s="37">
        <v>43175</v>
      </c>
      <c r="AC77" s="33">
        <v>70</v>
      </c>
      <c r="AD77" s="125">
        <f>IF('Depreciation calc'!$G77*'Depreciation calc'!$P77*'Depreciation calc'!$AC77&lt;N77,'Depreciation calc'!$G77*'Depreciation calc'!$P77*'Depreciation calc'!$AC77,N77)</f>
        <v>69.861458333333331</v>
      </c>
      <c r="AE77" s="129">
        <f>'Depreciation calc'!$N77-'Depreciation calc'!$AD77</f>
        <v>25.948541666666671</v>
      </c>
      <c r="AF77" s="117" t="s">
        <v>53</v>
      </c>
      <c r="AG77" s="107" t="s">
        <v>61</v>
      </c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135"/>
      <c r="AS77" s="135"/>
      <c r="AT77" s="135"/>
      <c r="AU77" s="136"/>
      <c r="AV77" s="137"/>
      <c r="AW77" s="137"/>
      <c r="AX77" s="137"/>
    </row>
    <row r="78" spans="1:50" s="6" customFormat="1" ht="25.5" customHeight="1">
      <c r="A78" s="131">
        <v>70</v>
      </c>
      <c r="B78" s="30" t="s">
        <v>153</v>
      </c>
      <c r="C78" s="30">
        <v>2013</v>
      </c>
      <c r="D78" s="132" t="s">
        <v>171</v>
      </c>
      <c r="E78" s="29"/>
      <c r="F78" s="105" t="s">
        <v>194</v>
      </c>
      <c r="G78" s="108">
        <v>1</v>
      </c>
      <c r="H78" s="29" t="s">
        <v>128</v>
      </c>
      <c r="I78" s="76" t="s">
        <v>209</v>
      </c>
      <c r="J78" s="79" t="s">
        <v>210</v>
      </c>
      <c r="K78" s="77"/>
      <c r="L78" s="75"/>
      <c r="M78" s="125">
        <v>95.81</v>
      </c>
      <c r="N78" s="126">
        <f>Таблица1332[[#This Row],[Actual quantity / Фактическое к-во]]*Таблица1332[[#This Row],[Unit cost per unit US$/ Цена за ед. в долл. США]]</f>
        <v>95.81</v>
      </c>
      <c r="O78" s="27">
        <v>8</v>
      </c>
      <c r="P78" s="93">
        <f>Таблица1332[[#This Row],[Unit cost per unit US$/ Цена за ед. в долл. США]]/Таблица1332[[#This Row],[Useful life of the asset as per POPP]]/12</f>
        <v>0.99802083333333336</v>
      </c>
      <c r="Q78" s="46" t="s">
        <v>48</v>
      </c>
      <c r="R78" s="29" t="s">
        <v>49</v>
      </c>
      <c r="S78" s="98" t="s">
        <v>143</v>
      </c>
      <c r="T78" s="29" t="s">
        <v>173</v>
      </c>
      <c r="U78" s="32"/>
      <c r="V78" s="29"/>
      <c r="W78" s="30"/>
      <c r="X78" s="29"/>
      <c r="Y78" s="30"/>
      <c r="Z78" s="29"/>
      <c r="AA78" s="29"/>
      <c r="AB78" s="37">
        <v>43175</v>
      </c>
      <c r="AC78" s="33">
        <v>70</v>
      </c>
      <c r="AD78" s="125">
        <f>IF('Depreciation calc'!$G78*'Depreciation calc'!$P78*'Depreciation calc'!$AC78&lt;N78,'Depreciation calc'!$G78*'Depreciation calc'!$P78*'Depreciation calc'!$AC78,N78)</f>
        <v>69.861458333333331</v>
      </c>
      <c r="AE78" s="129">
        <f>'Depreciation calc'!$N78-'Depreciation calc'!$AD78</f>
        <v>25.948541666666671</v>
      </c>
      <c r="AF78" s="117" t="s">
        <v>53</v>
      </c>
      <c r="AG78" s="107" t="s">
        <v>61</v>
      </c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135"/>
      <c r="AS78" s="135"/>
      <c r="AT78" s="135"/>
      <c r="AU78" s="136"/>
      <c r="AV78" s="137"/>
      <c r="AW78" s="137"/>
      <c r="AX78" s="137"/>
    </row>
    <row r="79" spans="1:50" s="6" customFormat="1" ht="25.5" customHeight="1">
      <c r="A79" s="131">
        <v>71</v>
      </c>
      <c r="B79" s="76"/>
      <c r="C79" s="76"/>
      <c r="D79" s="132" t="s">
        <v>171</v>
      </c>
      <c r="E79" s="29"/>
      <c r="F79" s="105" t="s">
        <v>194</v>
      </c>
      <c r="G79" s="108">
        <v>1</v>
      </c>
      <c r="H79" s="29" t="s">
        <v>128</v>
      </c>
      <c r="I79" s="76" t="s">
        <v>211</v>
      </c>
      <c r="J79" s="79" t="s">
        <v>212</v>
      </c>
      <c r="K79" s="77"/>
      <c r="L79" s="75"/>
      <c r="M79" s="125">
        <v>95.81</v>
      </c>
      <c r="N79" s="126">
        <f>Таблица1332[[#This Row],[Actual quantity / Фактическое к-во]]*Таблица1332[[#This Row],[Unit cost per unit US$/ Цена за ед. в долл. США]]</f>
        <v>95.81</v>
      </c>
      <c r="O79" s="27">
        <v>8</v>
      </c>
      <c r="P79" s="93">
        <f>Таблица1332[[#This Row],[Unit cost per unit US$/ Цена за ед. в долл. США]]/Таблица1332[[#This Row],[Useful life of the asset as per POPP]]/12</f>
        <v>0.99802083333333336</v>
      </c>
      <c r="Q79" s="46" t="s">
        <v>48</v>
      </c>
      <c r="R79" s="29" t="s">
        <v>49</v>
      </c>
      <c r="S79" s="98" t="s">
        <v>143</v>
      </c>
      <c r="T79" s="29" t="s">
        <v>173</v>
      </c>
      <c r="U79" s="32"/>
      <c r="V79" s="29"/>
      <c r="W79" s="30"/>
      <c r="X79" s="29"/>
      <c r="Y79" s="30"/>
      <c r="Z79" s="29"/>
      <c r="AA79" s="29"/>
      <c r="AB79" s="37">
        <v>43175</v>
      </c>
      <c r="AC79" s="33">
        <v>70</v>
      </c>
      <c r="AD79" s="125">
        <f>IF('Depreciation calc'!$G79*'Depreciation calc'!$P79*'Depreciation calc'!$AC79&lt;N79,'Depreciation calc'!$G79*'Depreciation calc'!$P79*'Depreciation calc'!$AC79,N79)</f>
        <v>69.861458333333331</v>
      </c>
      <c r="AE79" s="129">
        <f>'Depreciation calc'!$N79-'Depreciation calc'!$AD79</f>
        <v>25.948541666666671</v>
      </c>
      <c r="AF79" s="117" t="s">
        <v>53</v>
      </c>
      <c r="AG79" s="107" t="s">
        <v>61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135"/>
      <c r="AS79" s="135"/>
      <c r="AT79" s="135"/>
      <c r="AU79" s="136"/>
      <c r="AV79" s="137"/>
      <c r="AW79" s="137"/>
      <c r="AX79" s="137"/>
    </row>
    <row r="80" spans="1:50" s="6" customFormat="1" ht="25.5" customHeight="1">
      <c r="A80" s="131">
        <v>72</v>
      </c>
      <c r="B80" s="30" t="s">
        <v>153</v>
      </c>
      <c r="C80" s="30">
        <v>2012</v>
      </c>
      <c r="D80" s="132" t="s">
        <v>171</v>
      </c>
      <c r="E80" s="29"/>
      <c r="F80" s="105" t="s">
        <v>194</v>
      </c>
      <c r="G80" s="108">
        <v>1</v>
      </c>
      <c r="H80" s="29" t="s">
        <v>128</v>
      </c>
      <c r="I80" s="76" t="s">
        <v>213</v>
      </c>
      <c r="J80" s="79" t="s">
        <v>214</v>
      </c>
      <c r="K80" s="77"/>
      <c r="L80" s="75"/>
      <c r="M80" s="125">
        <v>95.81</v>
      </c>
      <c r="N80" s="126">
        <f>Таблица1332[[#This Row],[Actual quantity / Фактическое к-во]]*Таблица1332[[#This Row],[Unit cost per unit US$/ Цена за ед. в долл. США]]</f>
        <v>95.81</v>
      </c>
      <c r="O80" s="27">
        <v>8</v>
      </c>
      <c r="P80" s="93">
        <f>Таблица1332[[#This Row],[Unit cost per unit US$/ Цена за ед. в долл. США]]/Таблица1332[[#This Row],[Useful life of the asset as per POPP]]/12</f>
        <v>0.99802083333333336</v>
      </c>
      <c r="Q80" s="46" t="s">
        <v>48</v>
      </c>
      <c r="R80" s="29" t="s">
        <v>49</v>
      </c>
      <c r="S80" s="98" t="s">
        <v>143</v>
      </c>
      <c r="T80" s="29" t="s">
        <v>173</v>
      </c>
      <c r="U80" s="32"/>
      <c r="V80" s="29"/>
      <c r="W80" s="30"/>
      <c r="X80" s="29"/>
      <c r="Y80" s="30"/>
      <c r="Z80" s="29"/>
      <c r="AA80" s="29"/>
      <c r="AB80" s="37">
        <v>43175</v>
      </c>
      <c r="AC80" s="33">
        <v>70</v>
      </c>
      <c r="AD80" s="125">
        <f>IF('Depreciation calc'!$G80*'Depreciation calc'!$P80*'Depreciation calc'!$AC80&lt;N80,'Depreciation calc'!$G80*'Depreciation calc'!$P80*'Depreciation calc'!$AC80,N80)</f>
        <v>69.861458333333331</v>
      </c>
      <c r="AE80" s="129">
        <f>'Depreciation calc'!$N80-'Depreciation calc'!$AD80</f>
        <v>25.948541666666671</v>
      </c>
      <c r="AF80" s="117" t="s">
        <v>53</v>
      </c>
      <c r="AG80" s="107" t="s">
        <v>61</v>
      </c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135"/>
      <c r="AS80" s="135"/>
      <c r="AT80" s="135"/>
      <c r="AU80" s="136"/>
      <c r="AV80" s="137"/>
      <c r="AW80" s="137"/>
      <c r="AX80" s="137"/>
    </row>
    <row r="81" spans="1:51" s="6" customFormat="1" ht="25.5" customHeight="1">
      <c r="A81" s="131">
        <v>73</v>
      </c>
      <c r="B81" s="76"/>
      <c r="C81" s="76"/>
      <c r="D81" s="132" t="s">
        <v>171</v>
      </c>
      <c r="E81" s="29"/>
      <c r="F81" s="105" t="s">
        <v>194</v>
      </c>
      <c r="G81" s="108">
        <v>1</v>
      </c>
      <c r="H81" s="29" t="s">
        <v>128</v>
      </c>
      <c r="I81" s="76" t="s">
        <v>215</v>
      </c>
      <c r="J81" s="79" t="s">
        <v>216</v>
      </c>
      <c r="K81" s="77"/>
      <c r="L81" s="75"/>
      <c r="M81" s="125">
        <v>95.81</v>
      </c>
      <c r="N81" s="126">
        <f>Таблица1332[[#This Row],[Actual quantity / Фактическое к-во]]*Таблица1332[[#This Row],[Unit cost per unit US$/ Цена за ед. в долл. США]]</f>
        <v>95.81</v>
      </c>
      <c r="O81" s="27">
        <v>8</v>
      </c>
      <c r="P81" s="93">
        <f>Таблица1332[[#This Row],[Unit cost per unit US$/ Цена за ед. в долл. США]]/Таблица1332[[#This Row],[Useful life of the asset as per POPP]]/12</f>
        <v>0.99802083333333336</v>
      </c>
      <c r="Q81" s="46" t="s">
        <v>48</v>
      </c>
      <c r="R81" s="29" t="s">
        <v>49</v>
      </c>
      <c r="S81" s="98" t="s">
        <v>143</v>
      </c>
      <c r="T81" s="29" t="s">
        <v>173</v>
      </c>
      <c r="U81" s="32"/>
      <c r="V81" s="29"/>
      <c r="W81" s="30"/>
      <c r="X81" s="29"/>
      <c r="Y81" s="30"/>
      <c r="Z81" s="29"/>
      <c r="AA81" s="29"/>
      <c r="AB81" s="37">
        <v>43175</v>
      </c>
      <c r="AC81" s="33">
        <v>70</v>
      </c>
      <c r="AD81" s="125">
        <f>IF('Depreciation calc'!$G81*'Depreciation calc'!$P81*'Depreciation calc'!$AC81&lt;N81,'Depreciation calc'!$G81*'Depreciation calc'!$P81*'Depreciation calc'!$AC81,N81)</f>
        <v>69.861458333333331</v>
      </c>
      <c r="AE81" s="129">
        <f>'Depreciation calc'!$N81-'Depreciation calc'!$AD81</f>
        <v>25.948541666666671</v>
      </c>
      <c r="AF81" s="117" t="s">
        <v>53</v>
      </c>
      <c r="AG81" s="107" t="s">
        <v>61</v>
      </c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135"/>
      <c r="AS81" s="135"/>
      <c r="AT81" s="135"/>
      <c r="AU81" s="136"/>
      <c r="AV81" s="137"/>
      <c r="AW81" s="137"/>
      <c r="AX81" s="137"/>
    </row>
    <row r="82" spans="1:51" s="6" customFormat="1" ht="25.5" customHeight="1">
      <c r="A82" s="131">
        <v>74</v>
      </c>
      <c r="B82" s="76"/>
      <c r="C82" s="76"/>
      <c r="D82" s="132" t="s">
        <v>171</v>
      </c>
      <c r="E82" s="29"/>
      <c r="F82" s="105" t="s">
        <v>194</v>
      </c>
      <c r="G82" s="108">
        <v>1</v>
      </c>
      <c r="H82" s="29" t="s">
        <v>128</v>
      </c>
      <c r="I82" s="76" t="s">
        <v>217</v>
      </c>
      <c r="J82" s="79" t="s">
        <v>218</v>
      </c>
      <c r="K82" s="77"/>
      <c r="L82" s="75"/>
      <c r="M82" s="125">
        <v>95.81</v>
      </c>
      <c r="N82" s="126">
        <f>Таблица1332[[#This Row],[Actual quantity / Фактическое к-во]]*Таблица1332[[#This Row],[Unit cost per unit US$/ Цена за ед. в долл. США]]</f>
        <v>95.81</v>
      </c>
      <c r="O82" s="27">
        <v>8</v>
      </c>
      <c r="P82" s="93">
        <f>Таблица1332[[#This Row],[Unit cost per unit US$/ Цена за ед. в долл. США]]/Таблица1332[[#This Row],[Useful life of the asset as per POPP]]/12</f>
        <v>0.99802083333333336</v>
      </c>
      <c r="Q82" s="46" t="s">
        <v>48</v>
      </c>
      <c r="R82" s="29" t="s">
        <v>49</v>
      </c>
      <c r="S82" s="98" t="s">
        <v>143</v>
      </c>
      <c r="T82" s="29" t="s">
        <v>173</v>
      </c>
      <c r="U82" s="32"/>
      <c r="V82" s="29"/>
      <c r="W82" s="30"/>
      <c r="X82" s="29"/>
      <c r="Y82" s="30"/>
      <c r="Z82" s="29"/>
      <c r="AA82" s="29"/>
      <c r="AB82" s="37">
        <v>43175</v>
      </c>
      <c r="AC82" s="33">
        <v>70</v>
      </c>
      <c r="AD82" s="125">
        <f>IF('Depreciation calc'!$G82*'Depreciation calc'!$P82*'Depreciation calc'!$AC82&lt;N82,'Depreciation calc'!$G82*'Depreciation calc'!$P82*'Depreciation calc'!$AC82,N82)</f>
        <v>69.861458333333331</v>
      </c>
      <c r="AE82" s="129">
        <f>'Depreciation calc'!$N82-'Depreciation calc'!$AD82</f>
        <v>25.948541666666671</v>
      </c>
      <c r="AF82" s="117" t="s">
        <v>53</v>
      </c>
      <c r="AG82" s="107" t="s">
        <v>61</v>
      </c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135"/>
      <c r="AS82" s="135"/>
      <c r="AT82" s="135"/>
      <c r="AU82" s="136"/>
      <c r="AV82" s="137"/>
      <c r="AW82" s="137"/>
      <c r="AX82" s="137"/>
    </row>
    <row r="83" spans="1:51" s="6" customFormat="1" ht="25.5" customHeight="1">
      <c r="A83" s="131">
        <v>75</v>
      </c>
      <c r="B83" s="30" t="s">
        <v>61</v>
      </c>
      <c r="C83" s="30">
        <v>2013</v>
      </c>
      <c r="D83" s="132" t="s">
        <v>171</v>
      </c>
      <c r="E83" s="29"/>
      <c r="F83" s="105" t="s">
        <v>194</v>
      </c>
      <c r="G83" s="108">
        <v>1</v>
      </c>
      <c r="H83" s="29" t="s">
        <v>128</v>
      </c>
      <c r="I83" s="76" t="s">
        <v>219</v>
      </c>
      <c r="J83" s="79" t="s">
        <v>220</v>
      </c>
      <c r="K83" s="77"/>
      <c r="L83" s="75"/>
      <c r="M83" s="125">
        <v>95.81</v>
      </c>
      <c r="N83" s="126">
        <f>Таблица1332[[#This Row],[Actual quantity / Фактическое к-во]]*Таблица1332[[#This Row],[Unit cost per unit US$/ Цена за ед. в долл. США]]</f>
        <v>95.81</v>
      </c>
      <c r="O83" s="27">
        <v>8</v>
      </c>
      <c r="P83" s="93">
        <f>Таблица1332[[#This Row],[Unit cost per unit US$/ Цена за ед. в долл. США]]/Таблица1332[[#This Row],[Useful life of the asset as per POPP]]/12</f>
        <v>0.99802083333333336</v>
      </c>
      <c r="Q83" s="46" t="s">
        <v>48</v>
      </c>
      <c r="R83" s="29" t="s">
        <v>49</v>
      </c>
      <c r="S83" s="98" t="s">
        <v>143</v>
      </c>
      <c r="T83" s="29" t="s">
        <v>173</v>
      </c>
      <c r="U83" s="32"/>
      <c r="V83" s="29"/>
      <c r="W83" s="30"/>
      <c r="X83" s="29"/>
      <c r="Y83" s="30"/>
      <c r="Z83" s="29"/>
      <c r="AA83" s="29"/>
      <c r="AB83" s="37">
        <v>43175</v>
      </c>
      <c r="AC83" s="33">
        <v>70</v>
      </c>
      <c r="AD83" s="125">
        <f>IF('Depreciation calc'!$G83*'Depreciation calc'!$P83*'Depreciation calc'!$AC83&lt;N83,'Depreciation calc'!$G83*'Depreciation calc'!$P83*'Depreciation calc'!$AC83,N83)</f>
        <v>69.861458333333331</v>
      </c>
      <c r="AE83" s="129">
        <f>'Depreciation calc'!$N83-'Depreciation calc'!$AD83</f>
        <v>25.948541666666671</v>
      </c>
      <c r="AF83" s="117" t="s">
        <v>53</v>
      </c>
      <c r="AG83" s="107" t="s">
        <v>61</v>
      </c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135"/>
      <c r="AS83" s="135"/>
      <c r="AT83" s="135"/>
      <c r="AU83" s="136"/>
      <c r="AV83" s="137"/>
      <c r="AW83" s="137"/>
      <c r="AX83" s="137"/>
    </row>
    <row r="84" spans="1:51" ht="25.5" customHeight="1">
      <c r="A84" s="131">
        <v>76</v>
      </c>
      <c r="B84" s="30" t="s">
        <v>153</v>
      </c>
      <c r="C84" s="30">
        <v>2012</v>
      </c>
      <c r="D84" s="132" t="s">
        <v>171</v>
      </c>
      <c r="E84" s="30"/>
      <c r="F84" s="105" t="s">
        <v>194</v>
      </c>
      <c r="G84" s="110">
        <v>1</v>
      </c>
      <c r="H84" s="30" t="s">
        <v>128</v>
      </c>
      <c r="I84" s="76" t="s">
        <v>221</v>
      </c>
      <c r="J84" s="79" t="s">
        <v>222</v>
      </c>
      <c r="K84" s="77"/>
      <c r="L84" s="76"/>
      <c r="M84" s="133">
        <v>95.81</v>
      </c>
      <c r="N84" s="133">
        <f>Таблица1332[[#This Row],[Actual quantity / Фактическое к-во]]*Таблица1332[[#This Row],[Unit cost per unit US$/ Цена за ед. в долл. США]]</f>
        <v>95.81</v>
      </c>
      <c r="O84" s="33">
        <v>8</v>
      </c>
      <c r="P84" s="96">
        <f>Таблица1332[[#This Row],[Unit cost per unit US$/ Цена за ед. в долл. США]]/Таблица1332[[#This Row],[Useful life of the asset as per POPP]]/12</f>
        <v>0.99802083333333336</v>
      </c>
      <c r="Q84" s="82" t="s">
        <v>48</v>
      </c>
      <c r="R84" s="30" t="s">
        <v>49</v>
      </c>
      <c r="S84" s="98" t="s">
        <v>143</v>
      </c>
      <c r="T84" s="30" t="s">
        <v>173</v>
      </c>
      <c r="U84" s="37"/>
      <c r="V84" s="30"/>
      <c r="W84" s="30"/>
      <c r="X84" s="30"/>
      <c r="Y84" s="30"/>
      <c r="Z84" s="30"/>
      <c r="AA84" s="30"/>
      <c r="AB84" s="37">
        <v>43175</v>
      </c>
      <c r="AC84" s="33">
        <v>70</v>
      </c>
      <c r="AD84" s="133">
        <f>IF('Depreciation calc'!$G84*'Depreciation calc'!$P84*'Depreciation calc'!$AC84&lt;N84,'Depreciation calc'!$G84*'Depreciation calc'!$P84*'Depreciation calc'!$AC84,N84)</f>
        <v>69.861458333333331</v>
      </c>
      <c r="AE84" s="134">
        <f>'Depreciation calc'!$N84-'Depreciation calc'!$AD84</f>
        <v>25.948541666666671</v>
      </c>
      <c r="AF84" s="117" t="s">
        <v>53</v>
      </c>
      <c r="AG84" s="111" t="s">
        <v>61</v>
      </c>
      <c r="AR84" s="135"/>
      <c r="AS84" s="135"/>
      <c r="AT84" s="135"/>
      <c r="AU84" s="136"/>
      <c r="AV84" s="137"/>
      <c r="AW84" s="137"/>
      <c r="AX84" s="137"/>
      <c r="AY84" s="6"/>
    </row>
    <row r="85" spans="1:51" s="6" customFormat="1" ht="25.5" customHeight="1">
      <c r="A85" s="131">
        <v>77</v>
      </c>
      <c r="B85" s="30" t="s">
        <v>61</v>
      </c>
      <c r="C85" s="30">
        <v>2013</v>
      </c>
      <c r="D85" s="132" t="s">
        <v>171</v>
      </c>
      <c r="E85" s="29"/>
      <c r="F85" s="105" t="s">
        <v>194</v>
      </c>
      <c r="G85" s="108">
        <v>1</v>
      </c>
      <c r="H85" s="29" t="s">
        <v>128</v>
      </c>
      <c r="I85" s="76" t="s">
        <v>223</v>
      </c>
      <c r="J85" s="79" t="s">
        <v>224</v>
      </c>
      <c r="K85" s="77"/>
      <c r="L85" s="75"/>
      <c r="M85" s="125">
        <v>95.81</v>
      </c>
      <c r="N85" s="126">
        <f>Таблица1332[[#This Row],[Actual quantity / Фактическое к-во]]*Таблица1332[[#This Row],[Unit cost per unit US$/ Цена за ед. в долл. США]]</f>
        <v>95.81</v>
      </c>
      <c r="O85" s="27">
        <v>8</v>
      </c>
      <c r="P85" s="93">
        <f>Таблица1332[[#This Row],[Unit cost per unit US$/ Цена за ед. в долл. США]]/Таблица1332[[#This Row],[Useful life of the asset as per POPP]]/12</f>
        <v>0.99802083333333336</v>
      </c>
      <c r="Q85" s="46" t="s">
        <v>48</v>
      </c>
      <c r="R85" s="29" t="s">
        <v>49</v>
      </c>
      <c r="S85" s="98" t="s">
        <v>143</v>
      </c>
      <c r="T85" s="29" t="s">
        <v>173</v>
      </c>
      <c r="U85" s="32"/>
      <c r="V85" s="29"/>
      <c r="W85" s="30"/>
      <c r="X85" s="29"/>
      <c r="Y85" s="30"/>
      <c r="Z85" s="29"/>
      <c r="AA85" s="29"/>
      <c r="AB85" s="37">
        <v>43175</v>
      </c>
      <c r="AC85" s="33">
        <v>70</v>
      </c>
      <c r="AD85" s="125">
        <f>IF('Depreciation calc'!$G85*'Depreciation calc'!$P85*'Depreciation calc'!$AC85&lt;N85,'Depreciation calc'!$G85*'Depreciation calc'!$P85*'Depreciation calc'!$AC85,N85)</f>
        <v>69.861458333333331</v>
      </c>
      <c r="AE85" s="129">
        <f>'Depreciation calc'!$N85-'Depreciation calc'!$AD85</f>
        <v>25.948541666666671</v>
      </c>
      <c r="AF85" s="117" t="s">
        <v>53</v>
      </c>
      <c r="AG85" s="107" t="s">
        <v>61</v>
      </c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135"/>
      <c r="AS85" s="135"/>
      <c r="AT85" s="135"/>
      <c r="AU85" s="136"/>
      <c r="AV85" s="137"/>
      <c r="AW85" s="137"/>
      <c r="AX85" s="137"/>
    </row>
    <row r="86" spans="1:51" s="6" customFormat="1" ht="25.5" customHeight="1">
      <c r="A86" s="131">
        <v>78</v>
      </c>
      <c r="B86" s="30" t="s">
        <v>158</v>
      </c>
      <c r="C86" s="30">
        <v>2013</v>
      </c>
      <c r="D86" s="132" t="s">
        <v>171</v>
      </c>
      <c r="E86" s="29"/>
      <c r="F86" s="105" t="s">
        <v>194</v>
      </c>
      <c r="G86" s="108">
        <v>1</v>
      </c>
      <c r="H86" s="29" t="s">
        <v>128</v>
      </c>
      <c r="I86" s="76" t="s">
        <v>225</v>
      </c>
      <c r="J86" s="79" t="s">
        <v>226</v>
      </c>
      <c r="K86" s="77"/>
      <c r="L86" s="75"/>
      <c r="M86" s="125">
        <v>95.81</v>
      </c>
      <c r="N86" s="126">
        <f>Таблица1332[[#This Row],[Actual quantity / Фактическое к-во]]*Таблица1332[[#This Row],[Unit cost per unit US$/ Цена за ед. в долл. США]]</f>
        <v>95.81</v>
      </c>
      <c r="O86" s="27">
        <v>8</v>
      </c>
      <c r="P86" s="93">
        <f>Таблица1332[[#This Row],[Unit cost per unit US$/ Цена за ед. в долл. США]]/Таблица1332[[#This Row],[Useful life of the asset as per POPP]]/12</f>
        <v>0.99802083333333336</v>
      </c>
      <c r="Q86" s="46" t="s">
        <v>48</v>
      </c>
      <c r="R86" s="29" t="s">
        <v>49</v>
      </c>
      <c r="S86" s="98" t="s">
        <v>143</v>
      </c>
      <c r="T86" s="29" t="s">
        <v>173</v>
      </c>
      <c r="U86" s="32"/>
      <c r="V86" s="29"/>
      <c r="W86" s="30"/>
      <c r="X86" s="29"/>
      <c r="Y86" s="30"/>
      <c r="Z86" s="29"/>
      <c r="AA86" s="29"/>
      <c r="AB86" s="37">
        <v>43175</v>
      </c>
      <c r="AC86" s="33">
        <v>70</v>
      </c>
      <c r="AD86" s="125">
        <f>IF('Depreciation calc'!$G86*'Depreciation calc'!$P86*'Depreciation calc'!$AC86&lt;N86,'Depreciation calc'!$G86*'Depreciation calc'!$P86*'Depreciation calc'!$AC86,N86)</f>
        <v>69.861458333333331</v>
      </c>
      <c r="AE86" s="129">
        <f>'Depreciation calc'!$N86-'Depreciation calc'!$AD86</f>
        <v>25.948541666666671</v>
      </c>
      <c r="AF86" s="117" t="s">
        <v>53</v>
      </c>
      <c r="AG86" s="107" t="s">
        <v>61</v>
      </c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135"/>
      <c r="AS86" s="135"/>
      <c r="AT86" s="135"/>
      <c r="AU86" s="136"/>
      <c r="AV86" s="137"/>
      <c r="AW86" s="137"/>
      <c r="AX86" s="137"/>
    </row>
    <row r="87" spans="1:51" s="6" customFormat="1" ht="25.5" customHeight="1">
      <c r="A87" s="131">
        <v>79</v>
      </c>
      <c r="B87" s="30" t="s">
        <v>153</v>
      </c>
      <c r="C87" s="30">
        <v>2012</v>
      </c>
      <c r="D87" s="132" t="s">
        <v>171</v>
      </c>
      <c r="E87" s="29"/>
      <c r="F87" s="105" t="s">
        <v>194</v>
      </c>
      <c r="G87" s="108">
        <v>1</v>
      </c>
      <c r="H87" s="29" t="s">
        <v>128</v>
      </c>
      <c r="I87" s="76" t="s">
        <v>227</v>
      </c>
      <c r="J87" s="79" t="s">
        <v>228</v>
      </c>
      <c r="K87" s="77"/>
      <c r="L87" s="75"/>
      <c r="M87" s="125">
        <v>95.81</v>
      </c>
      <c r="N87" s="126">
        <f>Таблица1332[[#This Row],[Actual quantity / Фактическое к-во]]*Таблица1332[[#This Row],[Unit cost per unit US$/ Цена за ед. в долл. США]]</f>
        <v>95.81</v>
      </c>
      <c r="O87" s="27">
        <v>8</v>
      </c>
      <c r="P87" s="93">
        <f>Таблица1332[[#This Row],[Unit cost per unit US$/ Цена за ед. в долл. США]]/Таблица1332[[#This Row],[Useful life of the asset as per POPP]]/12</f>
        <v>0.99802083333333336</v>
      </c>
      <c r="Q87" s="46" t="s">
        <v>48</v>
      </c>
      <c r="R87" s="29" t="s">
        <v>49</v>
      </c>
      <c r="S87" s="98" t="s">
        <v>143</v>
      </c>
      <c r="T87" s="29" t="s">
        <v>173</v>
      </c>
      <c r="U87" s="32"/>
      <c r="V87" s="29"/>
      <c r="W87" s="30"/>
      <c r="X87" s="29"/>
      <c r="Y87" s="30"/>
      <c r="Z87" s="29"/>
      <c r="AA87" s="29"/>
      <c r="AB87" s="37">
        <v>43175</v>
      </c>
      <c r="AC87" s="33">
        <v>70</v>
      </c>
      <c r="AD87" s="125">
        <f>IF('Depreciation calc'!$G87*'Depreciation calc'!$P87*'Depreciation calc'!$AC87&lt;N87,'Depreciation calc'!$G87*'Depreciation calc'!$P87*'Depreciation calc'!$AC87,N87)</f>
        <v>69.861458333333331</v>
      </c>
      <c r="AE87" s="129">
        <f>'Depreciation calc'!$N87-'Depreciation calc'!$AD87</f>
        <v>25.948541666666671</v>
      </c>
      <c r="AF87" s="117" t="s">
        <v>53</v>
      </c>
      <c r="AG87" s="107" t="s">
        <v>61</v>
      </c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135"/>
      <c r="AS87" s="135"/>
      <c r="AT87" s="135"/>
      <c r="AU87" s="136"/>
      <c r="AV87" s="137"/>
      <c r="AW87" s="137"/>
      <c r="AX87" s="137"/>
    </row>
    <row r="88" spans="1:51" s="6" customFormat="1" ht="25.5" customHeight="1">
      <c r="A88" s="131">
        <v>80</v>
      </c>
      <c r="B88" s="30" t="s">
        <v>153</v>
      </c>
      <c r="C88" s="30">
        <v>2012</v>
      </c>
      <c r="D88" s="132" t="s">
        <v>171</v>
      </c>
      <c r="E88" s="29"/>
      <c r="F88" s="105" t="s">
        <v>194</v>
      </c>
      <c r="G88" s="108">
        <v>1</v>
      </c>
      <c r="H88" s="29" t="s">
        <v>128</v>
      </c>
      <c r="I88" s="76" t="s">
        <v>229</v>
      </c>
      <c r="J88" s="79" t="s">
        <v>230</v>
      </c>
      <c r="K88" s="77"/>
      <c r="L88" s="75"/>
      <c r="M88" s="125">
        <v>95.81</v>
      </c>
      <c r="N88" s="126">
        <f>Таблица1332[[#This Row],[Actual quantity / Фактическое к-во]]*Таблица1332[[#This Row],[Unit cost per unit US$/ Цена за ед. в долл. США]]</f>
        <v>95.81</v>
      </c>
      <c r="O88" s="27">
        <v>8</v>
      </c>
      <c r="P88" s="93">
        <f>Таблица1332[[#This Row],[Unit cost per unit US$/ Цена за ед. в долл. США]]/Таблица1332[[#This Row],[Useful life of the asset as per POPP]]/12</f>
        <v>0.99802083333333336</v>
      </c>
      <c r="Q88" s="46" t="s">
        <v>48</v>
      </c>
      <c r="R88" s="29" t="s">
        <v>49</v>
      </c>
      <c r="S88" s="98" t="s">
        <v>143</v>
      </c>
      <c r="T88" s="29" t="s">
        <v>173</v>
      </c>
      <c r="U88" s="32"/>
      <c r="V88" s="29"/>
      <c r="W88" s="30"/>
      <c r="X88" s="29"/>
      <c r="Y88" s="30"/>
      <c r="Z88" s="29"/>
      <c r="AA88" s="29"/>
      <c r="AB88" s="37">
        <v>43175</v>
      </c>
      <c r="AC88" s="33">
        <v>70</v>
      </c>
      <c r="AD88" s="125">
        <f>IF('Depreciation calc'!$G88*'Depreciation calc'!$P88*'Depreciation calc'!$AC88&lt;N88,'Depreciation calc'!$G88*'Depreciation calc'!$P88*'Depreciation calc'!$AC88,N88)</f>
        <v>69.861458333333331</v>
      </c>
      <c r="AE88" s="129">
        <f>'Depreciation calc'!$N88-'Depreciation calc'!$AD88</f>
        <v>25.948541666666671</v>
      </c>
      <c r="AF88" s="117" t="s">
        <v>53</v>
      </c>
      <c r="AG88" s="107" t="s">
        <v>61</v>
      </c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135"/>
      <c r="AS88" s="135"/>
      <c r="AT88" s="135"/>
      <c r="AU88" s="136"/>
      <c r="AV88" s="137"/>
      <c r="AW88" s="137"/>
      <c r="AX88" s="137"/>
    </row>
    <row r="89" spans="1:51" s="6" customFormat="1" ht="25.5" customHeight="1">
      <c r="A89" s="131">
        <v>81</v>
      </c>
      <c r="B89" s="30" t="s">
        <v>153</v>
      </c>
      <c r="C89" s="30">
        <v>2013</v>
      </c>
      <c r="D89" s="132" t="s">
        <v>171</v>
      </c>
      <c r="E89" s="29"/>
      <c r="F89" s="105" t="s">
        <v>194</v>
      </c>
      <c r="G89" s="108">
        <v>1</v>
      </c>
      <c r="H89" s="29" t="s">
        <v>128</v>
      </c>
      <c r="I89" s="76" t="s">
        <v>231</v>
      </c>
      <c r="J89" s="79" t="s">
        <v>232</v>
      </c>
      <c r="K89" s="77"/>
      <c r="L89" s="75"/>
      <c r="M89" s="125">
        <v>95.81</v>
      </c>
      <c r="N89" s="126">
        <f>Таблица1332[[#This Row],[Actual quantity / Фактическое к-во]]*Таблица1332[[#This Row],[Unit cost per unit US$/ Цена за ед. в долл. США]]</f>
        <v>95.81</v>
      </c>
      <c r="O89" s="27">
        <v>8</v>
      </c>
      <c r="P89" s="93">
        <f>Таблица1332[[#This Row],[Unit cost per unit US$/ Цена за ед. в долл. США]]/Таблица1332[[#This Row],[Useful life of the asset as per POPP]]/12</f>
        <v>0.99802083333333336</v>
      </c>
      <c r="Q89" s="46" t="s">
        <v>48</v>
      </c>
      <c r="R89" s="29" t="s">
        <v>49</v>
      </c>
      <c r="S89" s="98" t="s">
        <v>143</v>
      </c>
      <c r="T89" s="29" t="s">
        <v>173</v>
      </c>
      <c r="U89" s="32"/>
      <c r="V89" s="29"/>
      <c r="W89" s="30"/>
      <c r="X89" s="29"/>
      <c r="Y89" s="30"/>
      <c r="Z89" s="29"/>
      <c r="AA89" s="29"/>
      <c r="AB89" s="37">
        <v>43175</v>
      </c>
      <c r="AC89" s="33">
        <v>70</v>
      </c>
      <c r="AD89" s="125">
        <f>IF('Depreciation calc'!$G89*'Depreciation calc'!$P89*'Depreciation calc'!$AC89&lt;N89,'Depreciation calc'!$G89*'Depreciation calc'!$P89*'Depreciation calc'!$AC89,N89)</f>
        <v>69.861458333333331</v>
      </c>
      <c r="AE89" s="129">
        <f>'Depreciation calc'!$N89-'Depreciation calc'!$AD89</f>
        <v>25.948541666666671</v>
      </c>
      <c r="AF89" s="117" t="s">
        <v>53</v>
      </c>
      <c r="AG89" s="107" t="s">
        <v>61</v>
      </c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135"/>
      <c r="AS89" s="135"/>
      <c r="AT89" s="135"/>
      <c r="AU89" s="136"/>
      <c r="AV89" s="137"/>
      <c r="AW89" s="137"/>
      <c r="AX89" s="137"/>
    </row>
    <row r="90" spans="1:51" s="6" customFormat="1" ht="25.5" customHeight="1">
      <c r="A90" s="131">
        <v>82</v>
      </c>
      <c r="B90" s="76"/>
      <c r="C90" s="76"/>
      <c r="D90" s="132" t="s">
        <v>171</v>
      </c>
      <c r="E90" s="29"/>
      <c r="F90" s="105" t="s">
        <v>194</v>
      </c>
      <c r="G90" s="108">
        <v>1</v>
      </c>
      <c r="H90" s="29" t="s">
        <v>128</v>
      </c>
      <c r="I90" s="76" t="s">
        <v>233</v>
      </c>
      <c r="J90" s="79" t="s">
        <v>234</v>
      </c>
      <c r="K90" s="77"/>
      <c r="L90" s="75"/>
      <c r="M90" s="125">
        <v>95.81</v>
      </c>
      <c r="N90" s="126">
        <f>Таблица1332[[#This Row],[Actual quantity / Фактическое к-во]]*Таблица1332[[#This Row],[Unit cost per unit US$/ Цена за ед. в долл. США]]</f>
        <v>95.81</v>
      </c>
      <c r="O90" s="27">
        <v>8</v>
      </c>
      <c r="P90" s="93">
        <f>Таблица1332[[#This Row],[Unit cost per unit US$/ Цена за ед. в долл. США]]/Таблица1332[[#This Row],[Useful life of the asset as per POPP]]/12</f>
        <v>0.99802083333333336</v>
      </c>
      <c r="Q90" s="46" t="s">
        <v>48</v>
      </c>
      <c r="R90" s="29" t="s">
        <v>49</v>
      </c>
      <c r="S90" s="98" t="s">
        <v>143</v>
      </c>
      <c r="T90" s="29" t="s">
        <v>173</v>
      </c>
      <c r="U90" s="32"/>
      <c r="V90" s="29"/>
      <c r="W90" s="30"/>
      <c r="X90" s="29"/>
      <c r="Y90" s="30"/>
      <c r="Z90" s="29"/>
      <c r="AA90" s="29"/>
      <c r="AB90" s="37">
        <v>43175</v>
      </c>
      <c r="AC90" s="33">
        <v>70</v>
      </c>
      <c r="AD90" s="125">
        <f>IF('Depreciation calc'!$G90*'Depreciation calc'!$P90*'Depreciation calc'!$AC90&lt;N90,'Depreciation calc'!$G90*'Depreciation calc'!$P90*'Depreciation calc'!$AC90,N90)</f>
        <v>69.861458333333331</v>
      </c>
      <c r="AE90" s="129">
        <f>'Depreciation calc'!$N90-'Depreciation calc'!$AD90</f>
        <v>25.948541666666671</v>
      </c>
      <c r="AF90" s="117" t="s">
        <v>53</v>
      </c>
      <c r="AG90" s="107" t="s">
        <v>61</v>
      </c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135"/>
      <c r="AS90" s="135"/>
      <c r="AT90" s="135"/>
      <c r="AU90" s="136"/>
      <c r="AV90" s="137"/>
      <c r="AW90" s="137"/>
      <c r="AX90" s="137"/>
    </row>
    <row r="91" spans="1:51" s="6" customFormat="1" ht="25.5" customHeight="1">
      <c r="A91" s="131">
        <v>83</v>
      </c>
      <c r="B91" s="76"/>
      <c r="C91" s="76"/>
      <c r="D91" s="132" t="s">
        <v>171</v>
      </c>
      <c r="E91" s="29"/>
      <c r="F91" s="105" t="s">
        <v>194</v>
      </c>
      <c r="G91" s="108">
        <v>1</v>
      </c>
      <c r="H91" s="29" t="s">
        <v>128</v>
      </c>
      <c r="I91" s="76" t="s">
        <v>235</v>
      </c>
      <c r="J91" s="79" t="s">
        <v>236</v>
      </c>
      <c r="K91" s="77"/>
      <c r="L91" s="75"/>
      <c r="M91" s="125">
        <v>95.81</v>
      </c>
      <c r="N91" s="126">
        <f>Таблица1332[[#This Row],[Actual quantity / Фактическое к-во]]*Таблица1332[[#This Row],[Unit cost per unit US$/ Цена за ед. в долл. США]]</f>
        <v>95.81</v>
      </c>
      <c r="O91" s="27">
        <v>8</v>
      </c>
      <c r="P91" s="93">
        <f>Таблица1332[[#This Row],[Unit cost per unit US$/ Цена за ед. в долл. США]]/Таблица1332[[#This Row],[Useful life of the asset as per POPP]]/12</f>
        <v>0.99802083333333336</v>
      </c>
      <c r="Q91" s="46" t="s">
        <v>48</v>
      </c>
      <c r="R91" s="29" t="s">
        <v>49</v>
      </c>
      <c r="S91" s="98" t="s">
        <v>143</v>
      </c>
      <c r="T91" s="29" t="s">
        <v>173</v>
      </c>
      <c r="U91" s="32"/>
      <c r="V91" s="29"/>
      <c r="W91" s="30"/>
      <c r="X91" s="29"/>
      <c r="Y91" s="30"/>
      <c r="Z91" s="29"/>
      <c r="AA91" s="29"/>
      <c r="AB91" s="37">
        <v>43175</v>
      </c>
      <c r="AC91" s="33">
        <v>70</v>
      </c>
      <c r="AD91" s="125">
        <f>IF('Depreciation calc'!$G91*'Depreciation calc'!$P91*'Depreciation calc'!$AC91&lt;N91,'Depreciation calc'!$G91*'Depreciation calc'!$P91*'Depreciation calc'!$AC91,N91)</f>
        <v>69.861458333333331</v>
      </c>
      <c r="AE91" s="129">
        <f>'Depreciation calc'!$N91-'Depreciation calc'!$AD91</f>
        <v>25.948541666666671</v>
      </c>
      <c r="AF91" s="117" t="s">
        <v>53</v>
      </c>
      <c r="AG91" s="107" t="s">
        <v>61</v>
      </c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135"/>
      <c r="AS91" s="135"/>
      <c r="AT91" s="135"/>
      <c r="AU91" s="136"/>
      <c r="AV91" s="137"/>
      <c r="AW91" s="137"/>
      <c r="AX91" s="137"/>
    </row>
    <row r="92" spans="1:51" s="6" customFormat="1" ht="25.5" customHeight="1">
      <c r="A92" s="131">
        <v>84</v>
      </c>
      <c r="B92" s="30" t="s">
        <v>42</v>
      </c>
      <c r="C92" s="30">
        <v>2012</v>
      </c>
      <c r="D92" s="132" t="s">
        <v>171</v>
      </c>
      <c r="E92" s="29"/>
      <c r="F92" s="105" t="s">
        <v>194</v>
      </c>
      <c r="G92" s="108">
        <v>1</v>
      </c>
      <c r="H92" s="29" t="s">
        <v>128</v>
      </c>
      <c r="I92" s="76" t="s">
        <v>237</v>
      </c>
      <c r="J92" s="79" t="s">
        <v>238</v>
      </c>
      <c r="K92" s="77"/>
      <c r="L92" s="75"/>
      <c r="M92" s="125">
        <v>95.81</v>
      </c>
      <c r="N92" s="126">
        <f>Таблица1332[[#This Row],[Actual quantity / Фактическое к-во]]*Таблица1332[[#This Row],[Unit cost per unit US$/ Цена за ед. в долл. США]]</f>
        <v>95.81</v>
      </c>
      <c r="O92" s="27">
        <v>8</v>
      </c>
      <c r="P92" s="93">
        <f>Таблица1332[[#This Row],[Unit cost per unit US$/ Цена за ед. в долл. США]]/Таблица1332[[#This Row],[Useful life of the asset as per POPP]]/12</f>
        <v>0.99802083333333336</v>
      </c>
      <c r="Q92" s="46" t="s">
        <v>48</v>
      </c>
      <c r="R92" s="29" t="s">
        <v>49</v>
      </c>
      <c r="S92" s="98" t="s">
        <v>143</v>
      </c>
      <c r="T92" s="29" t="s">
        <v>173</v>
      </c>
      <c r="U92" s="32"/>
      <c r="V92" s="29"/>
      <c r="W92" s="30"/>
      <c r="X92" s="29"/>
      <c r="Y92" s="30"/>
      <c r="Z92" s="29"/>
      <c r="AA92" s="29"/>
      <c r="AB92" s="37">
        <v>43175</v>
      </c>
      <c r="AC92" s="33">
        <v>70</v>
      </c>
      <c r="AD92" s="125">
        <f>IF('Depreciation calc'!$G92*'Depreciation calc'!$P92*'Depreciation calc'!$AC92&lt;N92,'Depreciation calc'!$G92*'Depreciation calc'!$P92*'Depreciation calc'!$AC92,N92)</f>
        <v>69.861458333333331</v>
      </c>
      <c r="AE92" s="129">
        <f>'Depreciation calc'!$N92-'Depreciation calc'!$AD92</f>
        <v>25.948541666666671</v>
      </c>
      <c r="AF92" s="117" t="s">
        <v>53</v>
      </c>
      <c r="AG92" s="107" t="s">
        <v>61</v>
      </c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135"/>
      <c r="AS92" s="135"/>
      <c r="AT92" s="135"/>
      <c r="AU92" s="136"/>
      <c r="AV92" s="137"/>
      <c r="AW92" s="137"/>
      <c r="AX92" s="137"/>
    </row>
    <row r="93" spans="1:51" s="6" customFormat="1" ht="25.5" customHeight="1">
      <c r="A93" s="131">
        <v>85</v>
      </c>
      <c r="B93" s="30" t="s">
        <v>61</v>
      </c>
      <c r="C93" s="30">
        <v>2010</v>
      </c>
      <c r="D93" s="132" t="s">
        <v>239</v>
      </c>
      <c r="E93" s="29"/>
      <c r="F93" s="105" t="s">
        <v>194</v>
      </c>
      <c r="G93" s="108">
        <v>1</v>
      </c>
      <c r="H93" s="29" t="s">
        <v>128</v>
      </c>
      <c r="I93" s="29" t="s">
        <v>240</v>
      </c>
      <c r="J93" s="41" t="s">
        <v>241</v>
      </c>
      <c r="K93" s="34" t="s">
        <v>47</v>
      </c>
      <c r="L93" s="29"/>
      <c r="M93" s="125">
        <v>1097.52</v>
      </c>
      <c r="N93" s="126">
        <f>Таблица1332[[#This Row],[Actual quantity / Фактическое к-во]]*Таблица1332[[#This Row],[Unit cost per unit US$/ Цена за ед. в долл. США]]</f>
        <v>1097.52</v>
      </c>
      <c r="O93" s="27">
        <v>8</v>
      </c>
      <c r="P93" s="92">
        <f>Таблица1332[[#This Row],[Unit cost per unit US$/ Цена за ед. в долл. США]]/Таблица1332[[#This Row],[Useful life of the asset as per POPP]]/12</f>
        <v>11.432499999999999</v>
      </c>
      <c r="Q93" s="46" t="s">
        <v>48</v>
      </c>
      <c r="R93" s="29" t="s">
        <v>49</v>
      </c>
      <c r="S93" s="30" t="s">
        <v>135</v>
      </c>
      <c r="T93" s="29" t="s">
        <v>136</v>
      </c>
      <c r="U93" s="32"/>
      <c r="V93" s="32"/>
      <c r="W93" s="30"/>
      <c r="X93" s="30"/>
      <c r="Y93" s="30"/>
      <c r="Z93" s="30"/>
      <c r="AA93" s="29"/>
      <c r="AB93" s="37">
        <v>41943</v>
      </c>
      <c r="AC93" s="33">
        <v>111</v>
      </c>
      <c r="AD93" s="125">
        <f>IF('Depreciation calc'!$G93*'Depreciation calc'!$P93*'Depreciation calc'!$AC93&lt;N93,'Depreciation calc'!$G93*'Depreciation calc'!$P93*'Depreciation calc'!$AC93,N93)</f>
        <v>1097.52</v>
      </c>
      <c r="AE93" s="129">
        <f>'Depreciation calc'!$N93-'Depreciation calc'!$AD93</f>
        <v>0</v>
      </c>
      <c r="AF93" s="117" t="s">
        <v>53</v>
      </c>
      <c r="AG93" s="107" t="s">
        <v>61</v>
      </c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135"/>
      <c r="AS93" s="135"/>
      <c r="AT93" s="135"/>
      <c r="AU93" s="136"/>
      <c r="AV93" s="137"/>
      <c r="AW93" s="137"/>
      <c r="AX93" s="137"/>
    </row>
    <row r="94" spans="1:51" s="6" customFormat="1" ht="25.5" customHeight="1">
      <c r="A94" s="131">
        <v>86</v>
      </c>
      <c r="B94" s="30" t="s">
        <v>42</v>
      </c>
      <c r="C94" s="30">
        <v>2012</v>
      </c>
      <c r="D94" s="132" t="s">
        <v>242</v>
      </c>
      <c r="E94" s="29"/>
      <c r="F94" s="105" t="s">
        <v>243</v>
      </c>
      <c r="G94" s="108">
        <v>1</v>
      </c>
      <c r="H94" s="29" t="s">
        <v>244</v>
      </c>
      <c r="I94" s="29" t="s">
        <v>245</v>
      </c>
      <c r="J94" s="41" t="s">
        <v>246</v>
      </c>
      <c r="K94" s="40" t="s">
        <v>47</v>
      </c>
      <c r="L94" s="41" t="s">
        <v>247</v>
      </c>
      <c r="M94" s="125">
        <v>760.53</v>
      </c>
      <c r="N94" s="126">
        <f>Таблица1332[[#This Row],[Actual quantity / Фактическое к-во]]*Таблица1332[[#This Row],[Unit cost per unit US$/ Цена за ед. в долл. США]]</f>
        <v>760.53</v>
      </c>
      <c r="O94" s="27">
        <v>8</v>
      </c>
      <c r="P94" s="92">
        <f>Таблица1332[[#This Row],[Unit cost per unit US$/ Цена за ед. в долл. США]]/Таблица1332[[#This Row],[Useful life of the asset as per POPP]]/12</f>
        <v>7.9221874999999997</v>
      </c>
      <c r="Q94" s="46" t="s">
        <v>48</v>
      </c>
      <c r="R94" s="29" t="s">
        <v>49</v>
      </c>
      <c r="S94" s="30" t="s">
        <v>248</v>
      </c>
      <c r="T94" s="29" t="s">
        <v>57</v>
      </c>
      <c r="U94" s="73"/>
      <c r="V94" s="74"/>
      <c r="W94" s="73"/>
      <c r="X94" s="73"/>
      <c r="Y94" s="73"/>
      <c r="Z94" s="73"/>
      <c r="AA94" s="73"/>
      <c r="AB94" s="37">
        <v>40548</v>
      </c>
      <c r="AC94" s="33">
        <v>156</v>
      </c>
      <c r="AD94" s="125">
        <f>IF('Depreciation calc'!$G94*'Depreciation calc'!$P94*'Depreciation calc'!$AC94&lt;N94,'Depreciation calc'!$G94*'Depreciation calc'!$P94*'Depreciation calc'!$AC94,N94)</f>
        <v>760.53</v>
      </c>
      <c r="AE94" s="129">
        <f>'Depreciation calc'!$N94-'Depreciation calc'!$AD94</f>
        <v>0</v>
      </c>
      <c r="AF94" s="117" t="s">
        <v>53</v>
      </c>
      <c r="AG94" s="107" t="s">
        <v>61</v>
      </c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135"/>
      <c r="AS94" s="135"/>
      <c r="AT94" s="135"/>
      <c r="AU94" s="136"/>
      <c r="AV94" s="137"/>
      <c r="AW94" s="137"/>
      <c r="AX94" s="137"/>
    </row>
    <row r="95" spans="1:51" s="6" customFormat="1" ht="25.5" customHeight="1">
      <c r="A95" s="131">
        <v>87</v>
      </c>
      <c r="B95" s="30" t="s">
        <v>42</v>
      </c>
      <c r="C95" s="30">
        <v>2012</v>
      </c>
      <c r="D95" s="132" t="s">
        <v>249</v>
      </c>
      <c r="E95" s="29"/>
      <c r="F95" s="105" t="s">
        <v>243</v>
      </c>
      <c r="G95" s="108">
        <v>1</v>
      </c>
      <c r="H95" s="29" t="s">
        <v>250</v>
      </c>
      <c r="I95" s="29" t="s">
        <v>251</v>
      </c>
      <c r="J95" s="41" t="s">
        <v>252</v>
      </c>
      <c r="K95" s="40" t="s">
        <v>47</v>
      </c>
      <c r="L95" s="41" t="s">
        <v>247</v>
      </c>
      <c r="M95" s="125">
        <v>4591.8900000000003</v>
      </c>
      <c r="N95" s="126">
        <f>Таблица1332[[#This Row],[Actual quantity / Фактическое к-во]]*Таблица1332[[#This Row],[Unit cost per unit US$/ Цена за ед. в долл. США]]</f>
        <v>4591.8900000000003</v>
      </c>
      <c r="O95" s="27">
        <v>20</v>
      </c>
      <c r="P95" s="92">
        <f>Таблица1332[[#This Row],[Unit cost per unit US$/ Цена за ед. в долл. США]]/Таблица1332[[#This Row],[Useful life of the asset as per POPP]]/12</f>
        <v>19.132875000000002</v>
      </c>
      <c r="Q95" s="46" t="s">
        <v>48</v>
      </c>
      <c r="R95" s="29" t="s">
        <v>49</v>
      </c>
      <c r="S95" s="30" t="s">
        <v>253</v>
      </c>
      <c r="T95" s="29" t="s">
        <v>254</v>
      </c>
      <c r="U95" s="73"/>
      <c r="V95" s="74"/>
      <c r="W95" s="73"/>
      <c r="X95" s="73"/>
      <c r="Y95" s="73"/>
      <c r="Z95" s="73"/>
      <c r="AA95" s="73"/>
      <c r="AB95" s="37">
        <v>43139</v>
      </c>
      <c r="AC95" s="33">
        <v>71</v>
      </c>
      <c r="AD95" s="125">
        <f>IF('Depreciation calc'!$G95*'Depreciation calc'!$P95*'Depreciation calc'!$AC95&lt;N95,'Depreciation calc'!$G95*'Depreciation calc'!$P95*'Depreciation calc'!$AC95,N95)</f>
        <v>1358.4341250000002</v>
      </c>
      <c r="AE95" s="129">
        <f>'Depreciation calc'!$N95-'Depreciation calc'!$AD95</f>
        <v>3233.4558750000001</v>
      </c>
      <c r="AF95" s="117" t="s">
        <v>53</v>
      </c>
      <c r="AG95" s="107" t="s">
        <v>54</v>
      </c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135"/>
      <c r="AS95" s="135"/>
      <c r="AT95" s="135"/>
      <c r="AU95" s="136"/>
      <c r="AV95" s="137"/>
      <c r="AW95" s="137"/>
      <c r="AX95" s="137"/>
    </row>
    <row r="96" spans="1:51" s="6" customFormat="1" ht="25.5" customHeight="1">
      <c r="A96" s="131">
        <v>88</v>
      </c>
      <c r="B96" s="30" t="s">
        <v>42</v>
      </c>
      <c r="C96" s="30">
        <v>2012</v>
      </c>
      <c r="D96" s="132" t="s">
        <v>255</v>
      </c>
      <c r="E96" s="29"/>
      <c r="F96" s="106" t="s">
        <v>256</v>
      </c>
      <c r="G96" s="108">
        <v>1</v>
      </c>
      <c r="H96" s="29" t="s">
        <v>257</v>
      </c>
      <c r="I96" s="29" t="s">
        <v>57</v>
      </c>
      <c r="J96" s="41" t="s">
        <v>258</v>
      </c>
      <c r="K96" s="40" t="s">
        <v>47</v>
      </c>
      <c r="L96" s="41" t="s">
        <v>247</v>
      </c>
      <c r="M96" s="125">
        <v>422.95</v>
      </c>
      <c r="N96" s="126">
        <f>Таблица1332[[#This Row],[Actual quantity / Фактическое к-во]]*Таблица1332[[#This Row],[Unit cost per unit US$/ Цена за ед. в долл. США]]</f>
        <v>422.95</v>
      </c>
      <c r="O96" s="27">
        <v>20</v>
      </c>
      <c r="P96" s="92">
        <f>Таблица1332[[#This Row],[Unit cost per unit US$/ Цена за ед. в долл. США]]/Таблица1332[[#This Row],[Useful life of the asset as per POPP]]/12</f>
        <v>1.7622916666666668</v>
      </c>
      <c r="Q96" s="46" t="s">
        <v>48</v>
      </c>
      <c r="R96" s="29" t="s">
        <v>49</v>
      </c>
      <c r="S96" s="30" t="s">
        <v>50</v>
      </c>
      <c r="T96" s="29" t="s">
        <v>51</v>
      </c>
      <c r="U96" s="73"/>
      <c r="V96" s="74"/>
      <c r="W96" s="73"/>
      <c r="X96" s="73"/>
      <c r="Y96" s="73"/>
      <c r="Z96" s="73"/>
      <c r="AA96" s="73"/>
      <c r="AB96" s="37">
        <v>41242</v>
      </c>
      <c r="AC96" s="33">
        <v>134</v>
      </c>
      <c r="AD96" s="125">
        <f>IF('Depreciation calc'!$G96*'Depreciation calc'!$P96*'Depreciation calc'!$AC96&lt;N96,'Depreciation calc'!$G96*'Depreciation calc'!$P96*'Depreciation calc'!$AC96,N96)</f>
        <v>236.14708333333334</v>
      </c>
      <c r="AE96" s="129">
        <f>'Depreciation calc'!$N96-'Depreciation calc'!$AD96</f>
        <v>186.80291666666665</v>
      </c>
      <c r="AF96" s="117" t="s">
        <v>53</v>
      </c>
      <c r="AG96" s="107" t="s">
        <v>54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135"/>
      <c r="AS96" s="135"/>
      <c r="AT96" s="135"/>
      <c r="AU96" s="136"/>
      <c r="AV96" s="137"/>
      <c r="AW96" s="137"/>
      <c r="AX96" s="137"/>
    </row>
    <row r="97" spans="1:51" s="6" customFormat="1" ht="25.5" customHeight="1">
      <c r="A97" s="131">
        <v>89</v>
      </c>
      <c r="B97" s="30" t="s">
        <v>61</v>
      </c>
      <c r="C97" s="30">
        <v>2011</v>
      </c>
      <c r="D97" s="132" t="s">
        <v>259</v>
      </c>
      <c r="E97" s="29"/>
      <c r="F97" s="106" t="s">
        <v>256</v>
      </c>
      <c r="G97" s="108">
        <v>1</v>
      </c>
      <c r="H97" s="29" t="s">
        <v>109</v>
      </c>
      <c r="I97" s="29" t="s">
        <v>260</v>
      </c>
      <c r="J97" s="41" t="s">
        <v>261</v>
      </c>
      <c r="K97" s="34" t="s">
        <v>47</v>
      </c>
      <c r="L97" s="29">
        <v>44.7</v>
      </c>
      <c r="M97" s="125">
        <v>1038.5</v>
      </c>
      <c r="N97" s="126">
        <f>Таблица1332[[#This Row],[Actual quantity / Фактическое к-во]]*Таблица1332[[#This Row],[Unit cost per unit US$/ Цена за ед. в долл. США]]</f>
        <v>1038.5</v>
      </c>
      <c r="O97" s="27">
        <v>8</v>
      </c>
      <c r="P97" s="92">
        <f>Таблица1332[[#This Row],[Unit cost per unit US$/ Цена за ед. в долл. США]]/Таблица1332[[#This Row],[Useful life of the asset as per POPP]]/12</f>
        <v>10.817708333333334</v>
      </c>
      <c r="Q97" s="46" t="s">
        <v>48</v>
      </c>
      <c r="R97" s="29" t="s">
        <v>49</v>
      </c>
      <c r="S97" s="30" t="s">
        <v>111</v>
      </c>
      <c r="T97" s="78" t="s">
        <v>112</v>
      </c>
      <c r="U97" s="32"/>
      <c r="V97" s="29"/>
      <c r="W97" s="30"/>
      <c r="X97" s="30"/>
      <c r="Y97" s="30"/>
      <c r="Z97" s="30"/>
      <c r="AA97" s="30"/>
      <c r="AB97" s="37">
        <v>41257</v>
      </c>
      <c r="AC97" s="33">
        <v>133</v>
      </c>
      <c r="AD97" s="125">
        <f>IF('Depreciation calc'!$G97*'Depreciation calc'!$P97*'Depreciation calc'!$AC97&lt;N97,'Depreciation calc'!$G97*'Depreciation calc'!$P97*'Depreciation calc'!$AC97,N97)</f>
        <v>1038.5</v>
      </c>
      <c r="AE97" s="129">
        <f>'Depreciation calc'!$N97-'Depreciation calc'!$AD97</f>
        <v>0</v>
      </c>
      <c r="AF97" s="117" t="s">
        <v>53</v>
      </c>
      <c r="AG97" s="107" t="s">
        <v>61</v>
      </c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135"/>
      <c r="AS97" s="135"/>
      <c r="AT97" s="135"/>
      <c r="AU97" s="136"/>
      <c r="AV97" s="137"/>
      <c r="AW97" s="137"/>
      <c r="AX97" s="137"/>
    </row>
    <row r="98" spans="1:51" ht="25.5" customHeight="1">
      <c r="A98" s="131">
        <v>90</v>
      </c>
      <c r="B98" s="30" t="s">
        <v>61</v>
      </c>
      <c r="C98" s="30">
        <v>2011</v>
      </c>
      <c r="D98" s="132" t="s">
        <v>171</v>
      </c>
      <c r="E98" s="30"/>
      <c r="F98" s="106" t="s">
        <v>256</v>
      </c>
      <c r="G98" s="108">
        <v>1</v>
      </c>
      <c r="H98" s="30" t="s">
        <v>128</v>
      </c>
      <c r="I98" s="30" t="s">
        <v>262</v>
      </c>
      <c r="J98" s="38" t="s">
        <v>263</v>
      </c>
      <c r="K98" s="42" t="s">
        <v>47</v>
      </c>
      <c r="L98" s="38" t="s">
        <v>264</v>
      </c>
      <c r="M98" s="125">
        <v>95.81</v>
      </c>
      <c r="N98" s="125">
        <f>Таблица1332[[#This Row],[Actual quantity / Фактическое к-во]]*Таблица1332[[#This Row],[Unit cost per unit US$/ Цена за ед. в долл. США]]</f>
        <v>95.81</v>
      </c>
      <c r="O98" s="33">
        <v>8</v>
      </c>
      <c r="P98" s="92">
        <f>Таблица1332[[#This Row],[Unit cost per unit US$/ Цена за ед. в долл. США]]/Таблица1332[[#This Row],[Useful life of the asset as per POPP]]/12</f>
        <v>0.99802083333333336</v>
      </c>
      <c r="Q98" s="82" t="s">
        <v>48</v>
      </c>
      <c r="R98" s="30" t="s">
        <v>49</v>
      </c>
      <c r="S98" s="98" t="s">
        <v>143</v>
      </c>
      <c r="T98" s="30" t="s">
        <v>173</v>
      </c>
      <c r="U98" s="37"/>
      <c r="V98" s="30"/>
      <c r="W98" s="30"/>
      <c r="X98" s="30"/>
      <c r="Y98" s="30"/>
      <c r="Z98" s="30"/>
      <c r="AA98" s="30"/>
      <c r="AB98" s="37">
        <v>43175</v>
      </c>
      <c r="AC98" s="33">
        <v>70</v>
      </c>
      <c r="AD98" s="125">
        <f>IF('Depreciation calc'!$G98*'Depreciation calc'!$P98*'Depreciation calc'!$AC98&lt;N98,'Depreciation calc'!$G98*'Depreciation calc'!$P98*'Depreciation calc'!$AC98,N98)</f>
        <v>69.861458333333331</v>
      </c>
      <c r="AE98" s="129">
        <f>'Depreciation calc'!$N98-'Depreciation calc'!$AD98</f>
        <v>25.948541666666671</v>
      </c>
      <c r="AF98" s="117" t="s">
        <v>53</v>
      </c>
      <c r="AG98" s="111" t="s">
        <v>61</v>
      </c>
      <c r="AR98" s="135"/>
      <c r="AS98" s="135"/>
      <c r="AT98" s="135"/>
      <c r="AU98" s="136"/>
      <c r="AV98" s="137"/>
      <c r="AW98" s="137"/>
      <c r="AX98" s="137"/>
      <c r="AY98" s="6"/>
    </row>
    <row r="99" spans="1:51" s="6" customFormat="1" ht="25.5" customHeight="1">
      <c r="A99" s="131">
        <v>91</v>
      </c>
      <c r="B99" s="30" t="s">
        <v>78</v>
      </c>
      <c r="C99" s="30">
        <v>2013</v>
      </c>
      <c r="D99" s="132" t="s">
        <v>265</v>
      </c>
      <c r="E99" s="29"/>
      <c r="F99" s="106" t="s">
        <v>256</v>
      </c>
      <c r="G99" s="108">
        <v>1</v>
      </c>
      <c r="H99" s="29" t="s">
        <v>56</v>
      </c>
      <c r="I99" s="29" t="s">
        <v>266</v>
      </c>
      <c r="J99" s="41" t="s">
        <v>267</v>
      </c>
      <c r="K99" s="31" t="s">
        <v>47</v>
      </c>
      <c r="L99" s="29">
        <v>47.35</v>
      </c>
      <c r="M99" s="127">
        <v>51.38</v>
      </c>
      <c r="N99" s="126">
        <f>Таблица1332[[#This Row],[Actual quantity / Фактическое к-во]]*Таблица1332[[#This Row],[Unit cost per unit US$/ Цена за ед. в долл. США]]</f>
        <v>51.38</v>
      </c>
      <c r="O99" s="27">
        <v>8</v>
      </c>
      <c r="P99" s="92">
        <f>Таблица1332[[#This Row],[Unit cost per unit US$/ Цена за ед. в долл. США]]/Таблица1332[[#This Row],[Useful life of the asset as per POPP]]/12</f>
        <v>0.5352083333333334</v>
      </c>
      <c r="Q99" s="46" t="s">
        <v>48</v>
      </c>
      <c r="R99" s="29" t="s">
        <v>49</v>
      </c>
      <c r="S99" s="30" t="s">
        <v>59</v>
      </c>
      <c r="T99" s="29" t="s">
        <v>60</v>
      </c>
      <c r="U99" s="73"/>
      <c r="V99" s="74"/>
      <c r="W99" s="73"/>
      <c r="X99" s="73"/>
      <c r="Y99" s="73"/>
      <c r="Z99" s="73"/>
      <c r="AA99" s="73"/>
      <c r="AB99" s="37">
        <v>41285</v>
      </c>
      <c r="AC99" s="33">
        <v>132</v>
      </c>
      <c r="AD99" s="125">
        <f>IF('Depreciation calc'!$G99*'Depreciation calc'!$P99*'Depreciation calc'!$AC99&lt;N99,'Depreciation calc'!$G99*'Depreciation calc'!$P99*'Depreciation calc'!$AC99,N99)</f>
        <v>51.38</v>
      </c>
      <c r="AE99" s="129">
        <f>'Depreciation calc'!$N99-'Depreciation calc'!$AD99</f>
        <v>0</v>
      </c>
      <c r="AF99" s="117" t="s">
        <v>53</v>
      </c>
      <c r="AG99" s="111" t="s">
        <v>61</v>
      </c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135"/>
      <c r="AS99" s="135"/>
      <c r="AT99" s="135"/>
      <c r="AU99" s="136"/>
      <c r="AV99" s="137"/>
      <c r="AW99" s="137"/>
      <c r="AX99" s="137"/>
    </row>
    <row r="100" spans="1:51" s="6" customFormat="1" ht="25.5" customHeight="1">
      <c r="A100" s="131">
        <v>92</v>
      </c>
      <c r="B100" s="30" t="s">
        <v>42</v>
      </c>
      <c r="C100" s="30">
        <v>2013</v>
      </c>
      <c r="D100" s="132" t="s">
        <v>268</v>
      </c>
      <c r="E100" s="29"/>
      <c r="F100" s="106" t="s">
        <v>256</v>
      </c>
      <c r="G100" s="108">
        <v>1</v>
      </c>
      <c r="H100" s="29" t="s">
        <v>269</v>
      </c>
      <c r="I100" s="29" t="s">
        <v>270</v>
      </c>
      <c r="J100" s="41" t="s">
        <v>271</v>
      </c>
      <c r="K100" s="31" t="s">
        <v>47</v>
      </c>
      <c r="L100" s="29">
        <v>47.35</v>
      </c>
      <c r="M100" s="125">
        <v>432.2</v>
      </c>
      <c r="N100" s="126">
        <f>Таблица1332[[#This Row],[Actual quantity / Фактическое к-во]]*Таблица1332[[#This Row],[Unit cost per unit US$/ Цена за ед. в долл. США]]</f>
        <v>432.2</v>
      </c>
      <c r="O100" s="27">
        <v>20</v>
      </c>
      <c r="P100" s="92">
        <f>Таблица1332[[#This Row],[Unit cost per unit US$/ Цена за ед. в долл. США]]/Таблица1332[[#This Row],[Useful life of the asset as per POPP]]/12</f>
        <v>1.8008333333333333</v>
      </c>
      <c r="Q100" s="46" t="s">
        <v>48</v>
      </c>
      <c r="R100" s="29" t="s">
        <v>49</v>
      </c>
      <c r="S100" s="30" t="s">
        <v>272</v>
      </c>
      <c r="T100" s="29" t="s">
        <v>65</v>
      </c>
      <c r="U100" s="73"/>
      <c r="V100" s="74"/>
      <c r="W100" s="73"/>
      <c r="X100" s="73"/>
      <c r="Y100" s="73"/>
      <c r="Z100" s="73"/>
      <c r="AA100" s="73"/>
      <c r="AB100" s="37">
        <v>41233</v>
      </c>
      <c r="AC100" s="33">
        <v>134</v>
      </c>
      <c r="AD100" s="125">
        <f>IF('Depreciation calc'!$G100*'Depreciation calc'!$P100*'Depreciation calc'!$AC100&lt;N100,'Depreciation calc'!$G100*'Depreciation calc'!$P100*'Depreciation calc'!$AC100,N100)</f>
        <v>241.31166666666667</v>
      </c>
      <c r="AE100" s="129">
        <f>'Depreciation calc'!$N100-'Depreciation calc'!$AD100</f>
        <v>190.88833333333332</v>
      </c>
      <c r="AF100" s="117" t="s">
        <v>53</v>
      </c>
      <c r="AG100" s="107" t="s">
        <v>54</v>
      </c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135"/>
      <c r="AS100" s="135"/>
      <c r="AT100" s="135"/>
      <c r="AU100" s="136"/>
      <c r="AV100" s="137"/>
      <c r="AW100" s="137"/>
      <c r="AX100" s="137"/>
    </row>
    <row r="101" spans="1:51" s="6" customFormat="1" ht="25.5" customHeight="1">
      <c r="A101" s="131">
        <v>93</v>
      </c>
      <c r="B101" s="30" t="s">
        <v>42</v>
      </c>
      <c r="C101" s="30">
        <v>2013</v>
      </c>
      <c r="D101" s="132" t="s">
        <v>273</v>
      </c>
      <c r="E101" s="29"/>
      <c r="F101" s="106" t="s">
        <v>256</v>
      </c>
      <c r="G101" s="108">
        <v>1</v>
      </c>
      <c r="H101" s="29" t="s">
        <v>274</v>
      </c>
      <c r="I101" s="29" t="s">
        <v>57</v>
      </c>
      <c r="J101" s="41" t="s">
        <v>275</v>
      </c>
      <c r="K101" s="31" t="s">
        <v>47</v>
      </c>
      <c r="L101" s="29">
        <v>47.35</v>
      </c>
      <c r="M101" s="125">
        <v>74.56</v>
      </c>
      <c r="N101" s="126">
        <f>Таблица1332[[#This Row],[Actual quantity / Фактическое к-во]]*Таблица1332[[#This Row],[Unit cost per unit US$/ Цена за ед. в долл. США]]</f>
        <v>74.56</v>
      </c>
      <c r="O101" s="27">
        <v>15</v>
      </c>
      <c r="P101" s="92">
        <f>Таблица1332[[#This Row],[Unit cost per unit US$/ Цена за ед. в долл. США]]/Таблица1332[[#This Row],[Useful life of the asset as per POPP]]/12</f>
        <v>0.41422222222222227</v>
      </c>
      <c r="Q101" s="46" t="s">
        <v>48</v>
      </c>
      <c r="R101" s="29" t="s">
        <v>49</v>
      </c>
      <c r="S101" s="30" t="s">
        <v>276</v>
      </c>
      <c r="T101" s="29" t="s">
        <v>277</v>
      </c>
      <c r="U101" s="29"/>
      <c r="V101" s="32"/>
      <c r="W101" s="30"/>
      <c r="X101" s="30"/>
      <c r="Y101" s="30"/>
      <c r="Z101" s="30"/>
      <c r="AA101" s="30"/>
      <c r="AB101" s="37">
        <v>41367</v>
      </c>
      <c r="AC101" s="33">
        <v>129</v>
      </c>
      <c r="AD101" s="125">
        <f>IF('Depreciation calc'!$G101*'Depreciation calc'!$P101*'Depreciation calc'!$AC101&lt;N101,'Depreciation calc'!$G101*'Depreciation calc'!$P101*'Depreciation calc'!$AC101,N101)</f>
        <v>53.434666666666672</v>
      </c>
      <c r="AE101" s="129">
        <f>'Depreciation calc'!$N101-'Depreciation calc'!$AD101</f>
        <v>21.12533333333333</v>
      </c>
      <c r="AF101" s="117" t="s">
        <v>53</v>
      </c>
      <c r="AG101" s="107" t="s">
        <v>278</v>
      </c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51" s="6" customFormat="1" ht="25.5" customHeight="1">
      <c r="A102" s="131">
        <v>94</v>
      </c>
      <c r="B102" s="30" t="s">
        <v>42</v>
      </c>
      <c r="C102" s="30">
        <v>2013</v>
      </c>
      <c r="D102" s="132" t="s">
        <v>273</v>
      </c>
      <c r="E102" s="29"/>
      <c r="F102" s="106" t="s">
        <v>256</v>
      </c>
      <c r="G102" s="108">
        <v>1</v>
      </c>
      <c r="H102" s="29" t="s">
        <v>274</v>
      </c>
      <c r="I102" s="29" t="s">
        <v>57</v>
      </c>
      <c r="J102" s="41" t="s">
        <v>279</v>
      </c>
      <c r="K102" s="31" t="s">
        <v>47</v>
      </c>
      <c r="L102" s="29">
        <v>47.35</v>
      </c>
      <c r="M102" s="125">
        <v>74.56</v>
      </c>
      <c r="N102" s="126">
        <f>Таблица1332[[#This Row],[Actual quantity / Фактическое к-во]]*Таблица1332[[#This Row],[Unit cost per unit US$/ Цена за ед. в долл. США]]</f>
        <v>74.56</v>
      </c>
      <c r="O102" s="27">
        <v>15</v>
      </c>
      <c r="P102" s="92">
        <f>Таблица1332[[#This Row],[Unit cost per unit US$/ Цена за ед. в долл. США]]/Таблица1332[[#This Row],[Useful life of the asset as per POPP]]/12</f>
        <v>0.41422222222222227</v>
      </c>
      <c r="Q102" s="46" t="s">
        <v>48</v>
      </c>
      <c r="R102" s="29" t="s">
        <v>49</v>
      </c>
      <c r="S102" s="30" t="s">
        <v>276</v>
      </c>
      <c r="T102" s="29" t="s">
        <v>277</v>
      </c>
      <c r="U102" s="29"/>
      <c r="V102" s="32"/>
      <c r="W102" s="30"/>
      <c r="X102" s="30"/>
      <c r="Y102" s="30"/>
      <c r="Z102" s="30"/>
      <c r="AA102" s="30"/>
      <c r="AB102" s="37">
        <v>41367</v>
      </c>
      <c r="AC102" s="33">
        <v>129</v>
      </c>
      <c r="AD102" s="125">
        <f>IF('Depreciation calc'!$G102*'Depreciation calc'!$P102*'Depreciation calc'!$AC102&lt;N102,'Depreciation calc'!$G102*'Depreciation calc'!$P102*'Depreciation calc'!$AC102,N102)</f>
        <v>53.434666666666672</v>
      </c>
      <c r="AE102" s="129">
        <f>'Depreciation calc'!$N102-'Depreciation calc'!$AD102</f>
        <v>21.12533333333333</v>
      </c>
      <c r="AF102" s="117" t="s">
        <v>53</v>
      </c>
      <c r="AG102" s="107" t="s">
        <v>278</v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51" s="6" customFormat="1" ht="25.5" customHeight="1">
      <c r="A103" s="131">
        <v>95</v>
      </c>
      <c r="B103" s="30" t="s">
        <v>42</v>
      </c>
      <c r="C103" s="30">
        <v>2013</v>
      </c>
      <c r="D103" s="132" t="s">
        <v>273</v>
      </c>
      <c r="E103" s="29"/>
      <c r="F103" s="106" t="s">
        <v>256</v>
      </c>
      <c r="G103" s="108">
        <v>1</v>
      </c>
      <c r="H103" s="29" t="s">
        <v>274</v>
      </c>
      <c r="I103" s="29" t="s">
        <v>57</v>
      </c>
      <c r="J103" s="41" t="s">
        <v>280</v>
      </c>
      <c r="K103" s="31" t="s">
        <v>47</v>
      </c>
      <c r="L103" s="29">
        <v>47.35</v>
      </c>
      <c r="M103" s="125">
        <v>74.56</v>
      </c>
      <c r="N103" s="126">
        <f>Таблица1332[[#This Row],[Actual quantity / Фактическое к-во]]*Таблица1332[[#This Row],[Unit cost per unit US$/ Цена за ед. в долл. США]]</f>
        <v>74.56</v>
      </c>
      <c r="O103" s="27">
        <v>15</v>
      </c>
      <c r="P103" s="92">
        <f>Таблица1332[[#This Row],[Unit cost per unit US$/ Цена за ед. в долл. США]]/Таблица1332[[#This Row],[Useful life of the asset as per POPP]]/12</f>
        <v>0.41422222222222227</v>
      </c>
      <c r="Q103" s="46" t="s">
        <v>48</v>
      </c>
      <c r="R103" s="29" t="s">
        <v>49</v>
      </c>
      <c r="S103" s="30" t="s">
        <v>276</v>
      </c>
      <c r="T103" s="29" t="s">
        <v>277</v>
      </c>
      <c r="U103" s="29"/>
      <c r="V103" s="32"/>
      <c r="W103" s="30"/>
      <c r="X103" s="30"/>
      <c r="Y103" s="30"/>
      <c r="Z103" s="30"/>
      <c r="AA103" s="30"/>
      <c r="AB103" s="37">
        <v>41367</v>
      </c>
      <c r="AC103" s="33">
        <v>129</v>
      </c>
      <c r="AD103" s="125">
        <f>IF('Depreciation calc'!$G103*'Depreciation calc'!$P103*'Depreciation calc'!$AC103&lt;N103,'Depreciation calc'!$G103*'Depreciation calc'!$P103*'Depreciation calc'!$AC103,N103)</f>
        <v>53.434666666666672</v>
      </c>
      <c r="AE103" s="129">
        <f>'Depreciation calc'!$N103-'Depreciation calc'!$AD103</f>
        <v>21.12533333333333</v>
      </c>
      <c r="AF103" s="117" t="s">
        <v>53</v>
      </c>
      <c r="AG103" s="107" t="s">
        <v>278</v>
      </c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51" s="6" customFormat="1" ht="25.5" customHeight="1">
      <c r="A104" s="131">
        <v>96</v>
      </c>
      <c r="B104" s="30" t="s">
        <v>42</v>
      </c>
      <c r="C104" s="30">
        <v>2013</v>
      </c>
      <c r="D104" s="132" t="s">
        <v>281</v>
      </c>
      <c r="E104" s="29"/>
      <c r="F104" s="106" t="s">
        <v>256</v>
      </c>
      <c r="G104" s="108">
        <v>1</v>
      </c>
      <c r="H104" s="76" t="s">
        <v>282</v>
      </c>
      <c r="I104" s="29" t="s">
        <v>283</v>
      </c>
      <c r="J104" s="41" t="s">
        <v>284</v>
      </c>
      <c r="K104" s="34" t="s">
        <v>47</v>
      </c>
      <c r="L104" s="29">
        <v>47.35</v>
      </c>
      <c r="M104" s="125">
        <v>57.03</v>
      </c>
      <c r="N104" s="126">
        <f>Таблица1332[[#This Row],[Actual quantity / Фактическое к-во]]*Таблица1332[[#This Row],[Unit cost per unit US$/ Цена за ед. в долл. США]]</f>
        <v>57.03</v>
      </c>
      <c r="O104" s="27">
        <v>8</v>
      </c>
      <c r="P104" s="92">
        <f>Таблица1332[[#This Row],[Unit cost per unit US$/ Цена за ед. в долл. США]]/Таблица1332[[#This Row],[Useful life of the asset as per POPP]]/12</f>
        <v>0.59406250000000005</v>
      </c>
      <c r="Q104" s="46" t="s">
        <v>48</v>
      </c>
      <c r="R104" s="29" t="s">
        <v>49</v>
      </c>
      <c r="S104" s="99" t="s">
        <v>285</v>
      </c>
      <c r="T104" s="75" t="s">
        <v>65</v>
      </c>
      <c r="U104" s="29"/>
      <c r="V104" s="32"/>
      <c r="W104" s="30"/>
      <c r="X104" s="30"/>
      <c r="Y104" s="30"/>
      <c r="Z104" s="30"/>
      <c r="AA104" s="30"/>
      <c r="AB104" s="37">
        <v>41844</v>
      </c>
      <c r="AC104" s="33">
        <v>114</v>
      </c>
      <c r="AD104" s="125">
        <f>IF('Depreciation calc'!$G104*'Depreciation calc'!$P104*'Depreciation calc'!$AC104&lt;N104,'Depreciation calc'!$G104*'Depreciation calc'!$P104*'Depreciation calc'!$AC104,N104)</f>
        <v>57.03</v>
      </c>
      <c r="AE104" s="129">
        <f>'Depreciation calc'!$N104-'Depreciation calc'!$AD104</f>
        <v>0</v>
      </c>
      <c r="AF104" s="117" t="s">
        <v>53</v>
      </c>
      <c r="AG104" s="111" t="s">
        <v>61</v>
      </c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135"/>
      <c r="AS104" s="135"/>
      <c r="AT104" s="135"/>
      <c r="AU104" s="136"/>
      <c r="AV104" s="137"/>
      <c r="AW104" s="137"/>
      <c r="AX104" s="137"/>
    </row>
    <row r="105" spans="1:51" s="6" customFormat="1" ht="25.5" customHeight="1">
      <c r="A105" s="131">
        <v>97</v>
      </c>
      <c r="B105" s="30" t="s">
        <v>42</v>
      </c>
      <c r="C105" s="30">
        <v>2013</v>
      </c>
      <c r="D105" s="132" t="s">
        <v>286</v>
      </c>
      <c r="E105" s="29"/>
      <c r="F105" s="106" t="s">
        <v>287</v>
      </c>
      <c r="G105" s="108">
        <v>1</v>
      </c>
      <c r="H105" s="29" t="s">
        <v>288</v>
      </c>
      <c r="I105" s="29" t="s">
        <v>289</v>
      </c>
      <c r="J105" s="41" t="s">
        <v>290</v>
      </c>
      <c r="K105" s="34" t="s">
        <v>47</v>
      </c>
      <c r="L105" s="29">
        <v>47.35</v>
      </c>
      <c r="M105" s="125">
        <v>1232.75</v>
      </c>
      <c r="N105" s="126">
        <f>Таблица1332[[#This Row],[Actual quantity / Фактическое к-во]]*Таблица1332[[#This Row],[Unit cost per unit US$/ Цена за ед. в долл. США]]</f>
        <v>1232.75</v>
      </c>
      <c r="O105" s="27">
        <v>8</v>
      </c>
      <c r="P105" s="92">
        <f>Таблица1332[[#This Row],[Unit cost per unit US$/ Цена за ед. в долл. США]]/Таблица1332[[#This Row],[Useful life of the asset as per POPP]]/12</f>
        <v>12.841145833333334</v>
      </c>
      <c r="Q105" s="46" t="s">
        <v>48</v>
      </c>
      <c r="R105" s="29" t="s">
        <v>49</v>
      </c>
      <c r="S105" s="30" t="s">
        <v>291</v>
      </c>
      <c r="T105" s="29" t="s">
        <v>292</v>
      </c>
      <c r="U105" s="29"/>
      <c r="V105" s="32"/>
      <c r="W105" s="30"/>
      <c r="X105" s="30"/>
      <c r="Y105" s="30"/>
      <c r="Z105" s="30"/>
      <c r="AA105" s="30"/>
      <c r="AB105" s="37">
        <v>42752</v>
      </c>
      <c r="AC105" s="33">
        <v>84</v>
      </c>
      <c r="AD105" s="125">
        <f>IF('Depreciation calc'!$G105*'Depreciation calc'!$P105*'Depreciation calc'!$AC105&lt;N105,'Depreciation calc'!$G105*'Depreciation calc'!$P105*'Depreciation calc'!$AC105,N105)</f>
        <v>1078.65625</v>
      </c>
      <c r="AE105" s="129">
        <f>'Depreciation calc'!$N105-'Depreciation calc'!$AD105</f>
        <v>154.09375</v>
      </c>
      <c r="AF105" s="117" t="s">
        <v>53</v>
      </c>
      <c r="AG105" s="107" t="s">
        <v>61</v>
      </c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135"/>
      <c r="AS105" s="135"/>
      <c r="AT105" s="135"/>
      <c r="AU105" s="136"/>
      <c r="AV105" s="137"/>
      <c r="AW105" s="137"/>
      <c r="AX105" s="137"/>
    </row>
    <row r="106" spans="1:51" s="6" customFormat="1" ht="25.5" customHeight="1">
      <c r="A106" s="131">
        <v>98</v>
      </c>
      <c r="B106" s="30" t="s">
        <v>61</v>
      </c>
      <c r="C106" s="30">
        <v>2014</v>
      </c>
      <c r="D106" s="132" t="s">
        <v>293</v>
      </c>
      <c r="E106" s="29"/>
      <c r="F106" s="106" t="s">
        <v>294</v>
      </c>
      <c r="G106" s="108">
        <v>1</v>
      </c>
      <c r="H106" s="29" t="s">
        <v>56</v>
      </c>
      <c r="I106" s="29" t="s">
        <v>295</v>
      </c>
      <c r="J106" s="41" t="s">
        <v>296</v>
      </c>
      <c r="K106" s="39" t="s">
        <v>47</v>
      </c>
      <c r="L106" s="29">
        <v>54.3</v>
      </c>
      <c r="M106" s="125">
        <v>253.64</v>
      </c>
      <c r="N106" s="126">
        <f>Таблица1332[[#This Row],[Actual quantity / Фактическое к-во]]*Таблица1332[[#This Row],[Unit cost per unit US$/ Цена за ед. в долл. США]]</f>
        <v>253.64</v>
      </c>
      <c r="O106" s="27">
        <v>8</v>
      </c>
      <c r="P106" s="92">
        <f>Таблица1332[[#This Row],[Unit cost per unit US$/ Цена за ед. в долл. США]]/Таблица1332[[#This Row],[Useful life of the asset as per POPP]]/12</f>
        <v>2.6420833333333333</v>
      </c>
      <c r="Q106" s="46" t="s">
        <v>48</v>
      </c>
      <c r="R106" s="29" t="s">
        <v>49</v>
      </c>
      <c r="S106" s="30" t="s">
        <v>59</v>
      </c>
      <c r="T106" s="29" t="s">
        <v>60</v>
      </c>
      <c r="U106" s="32"/>
      <c r="V106" s="32"/>
      <c r="W106" s="30"/>
      <c r="X106" s="30"/>
      <c r="Y106" s="30"/>
      <c r="Z106" s="30"/>
      <c r="AA106" s="30"/>
      <c r="AB106" s="37">
        <v>41273</v>
      </c>
      <c r="AC106" s="33">
        <v>133</v>
      </c>
      <c r="AD106" s="125">
        <f>IF('Depreciation calc'!$G106*'Depreciation calc'!$P106*'Depreciation calc'!$AC106&lt;N106,'Depreciation calc'!$G106*'Depreciation calc'!$P106*'Depreciation calc'!$AC106,N106)</f>
        <v>253.64</v>
      </c>
      <c r="AE106" s="129">
        <f>'Depreciation calc'!$N106-'Depreciation calc'!$AD106</f>
        <v>0</v>
      </c>
      <c r="AF106" s="117" t="s">
        <v>53</v>
      </c>
      <c r="AG106" s="107" t="s">
        <v>61</v>
      </c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135"/>
      <c r="AS106" s="135"/>
      <c r="AT106" s="135"/>
      <c r="AU106" s="136"/>
      <c r="AV106" s="137"/>
      <c r="AW106" s="137"/>
      <c r="AX106" s="137"/>
    </row>
    <row r="107" spans="1:51" s="6" customFormat="1" ht="25.5" customHeight="1">
      <c r="A107" s="131">
        <v>99</v>
      </c>
      <c r="B107" s="30" t="s">
        <v>42</v>
      </c>
      <c r="C107" s="30">
        <v>2012</v>
      </c>
      <c r="D107" s="132" t="s">
        <v>297</v>
      </c>
      <c r="E107" s="29"/>
      <c r="F107" s="106" t="s">
        <v>294</v>
      </c>
      <c r="G107" s="108">
        <v>1</v>
      </c>
      <c r="H107" s="29" t="s">
        <v>298</v>
      </c>
      <c r="I107" s="29" t="s">
        <v>299</v>
      </c>
      <c r="J107" s="41" t="s">
        <v>300</v>
      </c>
      <c r="K107" s="34" t="s">
        <v>47</v>
      </c>
      <c r="L107" s="29">
        <v>47.35</v>
      </c>
      <c r="M107" s="125">
        <v>51.38</v>
      </c>
      <c r="N107" s="126">
        <f>Таблица1332[[#This Row],[Actual quantity / Фактическое к-во]]*Таблица1332[[#This Row],[Unit cost per unit US$/ Цена за ед. в долл. США]]</f>
        <v>51.38</v>
      </c>
      <c r="O107" s="27">
        <v>8</v>
      </c>
      <c r="P107" s="92">
        <f>Таблица1332[[#This Row],[Unit cost per unit US$/ Цена за ед. в долл. США]]/Таблица1332[[#This Row],[Useful life of the asset as per POPP]]/12</f>
        <v>0.5352083333333334</v>
      </c>
      <c r="Q107" s="46" t="s">
        <v>48</v>
      </c>
      <c r="R107" s="29" t="s">
        <v>49</v>
      </c>
      <c r="S107" s="30" t="s">
        <v>59</v>
      </c>
      <c r="T107" s="29" t="s">
        <v>60</v>
      </c>
      <c r="U107" s="29"/>
      <c r="V107" s="32"/>
      <c r="W107" s="30"/>
      <c r="X107" s="30"/>
      <c r="Y107" s="37"/>
      <c r="Z107" s="30"/>
      <c r="AA107" s="30"/>
      <c r="AB107" s="37">
        <v>41270</v>
      </c>
      <c r="AC107" s="33">
        <v>133</v>
      </c>
      <c r="AD107" s="125">
        <f>IF('Depreciation calc'!$G107*'Depreciation calc'!$P107*'Depreciation calc'!$AC107&lt;N107,'Depreciation calc'!$G107*'Depreciation calc'!$P107*'Depreciation calc'!$AC107,N107)</f>
        <v>51.38</v>
      </c>
      <c r="AE107" s="129">
        <f>'Depreciation calc'!$N107-'Depreciation calc'!$AD107</f>
        <v>0</v>
      </c>
      <c r="AF107" s="117" t="s">
        <v>53</v>
      </c>
      <c r="AG107" s="107" t="s">
        <v>61</v>
      </c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135"/>
      <c r="AS107" s="135"/>
      <c r="AT107" s="135"/>
      <c r="AU107" s="136"/>
      <c r="AV107" s="137"/>
      <c r="AW107" s="137"/>
      <c r="AX107" s="137"/>
    </row>
    <row r="108" spans="1:51" s="6" customFormat="1" ht="25.5" customHeight="1">
      <c r="A108" s="131">
        <v>100</v>
      </c>
      <c r="B108" s="30" t="s">
        <v>153</v>
      </c>
      <c r="C108" s="30">
        <v>2012</v>
      </c>
      <c r="D108" s="132" t="s">
        <v>301</v>
      </c>
      <c r="E108" s="29"/>
      <c r="F108" s="106" t="s">
        <v>294</v>
      </c>
      <c r="G108" s="108">
        <v>1</v>
      </c>
      <c r="H108" s="29" t="s">
        <v>56</v>
      </c>
      <c r="I108" s="29" t="s">
        <v>302</v>
      </c>
      <c r="J108" s="41" t="s">
        <v>303</v>
      </c>
      <c r="K108" s="40" t="s">
        <v>47</v>
      </c>
      <c r="L108" s="29">
        <v>47.35</v>
      </c>
      <c r="M108" s="125">
        <v>51.38</v>
      </c>
      <c r="N108" s="126">
        <f>Таблица1332[[#This Row],[Actual quantity / Фактическое к-во]]*Таблица1332[[#This Row],[Unit cost per unit US$/ Цена за ед. в долл. США]]</f>
        <v>51.38</v>
      </c>
      <c r="O108" s="27">
        <v>8</v>
      </c>
      <c r="P108" s="92">
        <f>Таблица1332[[#This Row],[Unit cost per unit US$/ Цена за ед. в долл. США]]/Таблица1332[[#This Row],[Useful life of the asset as per POPP]]/12</f>
        <v>0.5352083333333334</v>
      </c>
      <c r="Q108" s="46" t="s">
        <v>48</v>
      </c>
      <c r="R108" s="29" t="s">
        <v>49</v>
      </c>
      <c r="S108" s="30" t="s">
        <v>59</v>
      </c>
      <c r="T108" s="29" t="s">
        <v>60</v>
      </c>
      <c r="U108" s="32"/>
      <c r="V108" s="32"/>
      <c r="W108" s="30"/>
      <c r="X108" s="30"/>
      <c r="Y108" s="30"/>
      <c r="Z108" s="30"/>
      <c r="AA108" s="30"/>
      <c r="AB108" s="37">
        <v>41270</v>
      </c>
      <c r="AC108" s="33">
        <v>133</v>
      </c>
      <c r="AD108" s="125">
        <f>IF('Depreciation calc'!$G108*'Depreciation calc'!$P108*'Depreciation calc'!$AC108&lt;N108,'Depreciation calc'!$G108*'Depreciation calc'!$P108*'Depreciation calc'!$AC108,N108)</f>
        <v>51.38</v>
      </c>
      <c r="AE108" s="129">
        <f>'Depreciation calc'!$N108-'Depreciation calc'!$AD108</f>
        <v>0</v>
      </c>
      <c r="AF108" s="117" t="s">
        <v>53</v>
      </c>
      <c r="AG108" s="111" t="s">
        <v>61</v>
      </c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135"/>
      <c r="AS108" s="135"/>
      <c r="AT108" s="135"/>
      <c r="AU108" s="136"/>
      <c r="AV108" s="137"/>
      <c r="AW108" s="137"/>
      <c r="AX108" s="137"/>
    </row>
    <row r="109" spans="1:51" s="6" customFormat="1" ht="25.5" customHeight="1">
      <c r="A109" s="131">
        <v>101</v>
      </c>
      <c r="B109" s="30" t="s">
        <v>61</v>
      </c>
      <c r="C109" s="30">
        <v>2014</v>
      </c>
      <c r="D109" s="132" t="s">
        <v>43</v>
      </c>
      <c r="E109" s="29"/>
      <c r="F109" s="106" t="s">
        <v>294</v>
      </c>
      <c r="G109" s="108">
        <v>1</v>
      </c>
      <c r="H109" s="29" t="s">
        <v>45</v>
      </c>
      <c r="I109" s="29" t="s">
        <v>57</v>
      </c>
      <c r="J109" s="41" t="s">
        <v>304</v>
      </c>
      <c r="K109" s="34" t="s">
        <v>47</v>
      </c>
      <c r="L109" s="29"/>
      <c r="M109" s="125">
        <v>422.95</v>
      </c>
      <c r="N109" s="126">
        <f>Таблица1332[[#This Row],[Actual quantity / Фактическое к-во]]*Таблица1332[[#This Row],[Unit cost per unit US$/ Цена за ед. в долл. США]]</f>
        <v>422.95</v>
      </c>
      <c r="O109" s="27">
        <v>20</v>
      </c>
      <c r="P109" s="92">
        <f>Таблица1332[[#This Row],[Unit cost per unit US$/ Цена за ед. в долл. США]]/Таблица1332[[#This Row],[Useful life of the asset as per POPP]]/12</f>
        <v>1.7622916666666668</v>
      </c>
      <c r="Q109" s="46" t="s">
        <v>48</v>
      </c>
      <c r="R109" s="29" t="s">
        <v>49</v>
      </c>
      <c r="S109" s="30" t="s">
        <v>50</v>
      </c>
      <c r="T109" s="29" t="s">
        <v>51</v>
      </c>
      <c r="U109" s="32"/>
      <c r="V109" s="29"/>
      <c r="W109" s="30"/>
      <c r="X109" s="30"/>
      <c r="Y109" s="30"/>
      <c r="Z109" s="30"/>
      <c r="AA109" s="30"/>
      <c r="AB109" s="37">
        <v>41249</v>
      </c>
      <c r="AC109" s="33">
        <v>133</v>
      </c>
      <c r="AD109" s="125">
        <f>IF('Depreciation calc'!$G109*'Depreciation calc'!$P109*'Depreciation calc'!$AC109&lt;N109,'Depreciation calc'!$G109*'Depreciation calc'!$P109*'Depreciation calc'!$AC109,N109)</f>
        <v>234.38479166666667</v>
      </c>
      <c r="AE109" s="129">
        <f>'Depreciation calc'!$N109-'Depreciation calc'!$AD109</f>
        <v>188.56520833333332</v>
      </c>
      <c r="AF109" s="117" t="s">
        <v>53</v>
      </c>
      <c r="AG109" s="111" t="s">
        <v>54</v>
      </c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135"/>
      <c r="AS109" s="135"/>
      <c r="AT109" s="135"/>
      <c r="AU109" s="136"/>
      <c r="AV109" s="137"/>
      <c r="AW109" s="137"/>
      <c r="AX109" s="137"/>
    </row>
    <row r="110" spans="1:51" s="6" customFormat="1" ht="25.5" customHeight="1">
      <c r="A110" s="131">
        <v>102</v>
      </c>
      <c r="B110" s="30" t="s">
        <v>61</v>
      </c>
      <c r="C110" s="30">
        <v>2012</v>
      </c>
      <c r="D110" s="132" t="s">
        <v>305</v>
      </c>
      <c r="E110" s="29"/>
      <c r="F110" s="106" t="s">
        <v>294</v>
      </c>
      <c r="G110" s="108">
        <v>1</v>
      </c>
      <c r="H110" s="30" t="s">
        <v>306</v>
      </c>
      <c r="I110" s="29" t="s">
        <v>307</v>
      </c>
      <c r="J110" s="41" t="s">
        <v>308</v>
      </c>
      <c r="K110" s="34" t="s">
        <v>47</v>
      </c>
      <c r="L110" s="29" t="s">
        <v>309</v>
      </c>
      <c r="M110" s="125">
        <v>127.2</v>
      </c>
      <c r="N110" s="126">
        <f>Таблица1332[[#This Row],[Actual quantity / Фактическое к-во]]*Таблица1332[[#This Row],[Unit cost per unit US$/ Цена за ед. в долл. США]]</f>
        <v>127.2</v>
      </c>
      <c r="O110" s="27">
        <v>8</v>
      </c>
      <c r="P110" s="92">
        <f>Таблица1332[[#This Row],[Unit cost per unit US$/ Цена за ед. в долл. США]]/Таблица1332[[#This Row],[Useful life of the asset as per POPP]]/12</f>
        <v>1.325</v>
      </c>
      <c r="Q110" s="46" t="s">
        <v>48</v>
      </c>
      <c r="R110" s="29" t="s">
        <v>49</v>
      </c>
      <c r="S110" s="30" t="s">
        <v>310</v>
      </c>
      <c r="T110" s="29" t="s">
        <v>65</v>
      </c>
      <c r="U110" s="32"/>
      <c r="V110" s="37"/>
      <c r="W110" s="30"/>
      <c r="X110" s="29"/>
      <c r="Y110" s="30"/>
      <c r="Z110" s="29"/>
      <c r="AA110" s="30"/>
      <c r="AB110" s="37">
        <v>41249</v>
      </c>
      <c r="AC110" s="33">
        <v>133</v>
      </c>
      <c r="AD110" s="125">
        <f>IF('Depreciation calc'!$G110*'Depreciation calc'!$P110*'Depreciation calc'!$AC110&lt;N110,'Depreciation calc'!$G110*'Depreciation calc'!$P110*'Depreciation calc'!$AC110,N110)</f>
        <v>127.2</v>
      </c>
      <c r="AE110" s="129">
        <f>'Depreciation calc'!$N110-'Depreciation calc'!$AD110</f>
        <v>0</v>
      </c>
      <c r="AF110" s="117" t="s">
        <v>53</v>
      </c>
      <c r="AG110" s="111" t="s">
        <v>311</v>
      </c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135"/>
      <c r="AS110" s="135"/>
      <c r="AT110" s="135"/>
      <c r="AU110" s="136"/>
      <c r="AV110" s="137"/>
      <c r="AW110" s="137"/>
      <c r="AX110" s="137"/>
    </row>
    <row r="111" spans="1:51" s="6" customFormat="1" ht="25.5" customHeight="1">
      <c r="A111" s="131">
        <v>103</v>
      </c>
      <c r="B111" s="30" t="s">
        <v>153</v>
      </c>
      <c r="C111" s="30">
        <v>2013</v>
      </c>
      <c r="D111" s="132" t="s">
        <v>312</v>
      </c>
      <c r="E111" s="29"/>
      <c r="F111" s="106" t="s">
        <v>294</v>
      </c>
      <c r="G111" s="108">
        <v>1</v>
      </c>
      <c r="H111" s="29" t="s">
        <v>313</v>
      </c>
      <c r="I111" s="29" t="s">
        <v>314</v>
      </c>
      <c r="J111" s="41" t="s">
        <v>315</v>
      </c>
      <c r="K111" s="34" t="s">
        <v>47</v>
      </c>
      <c r="L111" s="29">
        <v>48.2</v>
      </c>
      <c r="M111" s="125">
        <v>1059</v>
      </c>
      <c r="N111" s="126">
        <f>Таблица1332[[#This Row],[Actual quantity / Фактическое к-во]]*Таблица1332[[#This Row],[Unit cost per unit US$/ Цена за ед. в долл. США]]</f>
        <v>1059</v>
      </c>
      <c r="O111" s="27">
        <v>8</v>
      </c>
      <c r="P111" s="92">
        <f>Таблица1332[[#This Row],[Unit cost per unit US$/ Цена за ед. в долл. США]]/Таблица1332[[#This Row],[Useful life of the asset as per POPP]]/12</f>
        <v>11.03125</v>
      </c>
      <c r="Q111" s="46" t="s">
        <v>48</v>
      </c>
      <c r="R111" s="29" t="s">
        <v>49</v>
      </c>
      <c r="S111" s="38" t="s">
        <v>316</v>
      </c>
      <c r="T111" s="29" t="s">
        <v>317</v>
      </c>
      <c r="U111" s="32"/>
      <c r="V111" s="32"/>
      <c r="W111" s="30"/>
      <c r="X111" s="30"/>
      <c r="Y111" s="32"/>
      <c r="Z111" s="30"/>
      <c r="AA111" s="30"/>
      <c r="AB111" s="37">
        <v>41319</v>
      </c>
      <c r="AC111" s="33">
        <v>131</v>
      </c>
      <c r="AD111" s="125">
        <f>IF('Depreciation calc'!$G111*'Depreciation calc'!$P111*'Depreciation calc'!$AC111&lt;N111,'Depreciation calc'!$G111*'Depreciation calc'!$P111*'Depreciation calc'!$AC111,N111)</f>
        <v>1059</v>
      </c>
      <c r="AE111" s="129">
        <f>'Depreciation calc'!$N111-'Depreciation calc'!$AD111</f>
        <v>0</v>
      </c>
      <c r="AF111" s="117" t="s">
        <v>53</v>
      </c>
      <c r="AG111" s="107" t="s">
        <v>61</v>
      </c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135"/>
      <c r="AS111" s="135"/>
      <c r="AT111" s="135"/>
      <c r="AU111" s="136"/>
      <c r="AV111" s="137"/>
      <c r="AW111" s="137"/>
      <c r="AX111" s="137"/>
    </row>
    <row r="112" spans="1:51" s="6" customFormat="1" ht="25.5" customHeight="1">
      <c r="A112" s="131">
        <v>104</v>
      </c>
      <c r="B112" s="30" t="s">
        <v>153</v>
      </c>
      <c r="C112" s="30">
        <v>2013</v>
      </c>
      <c r="D112" s="132" t="s">
        <v>107</v>
      </c>
      <c r="E112" s="29"/>
      <c r="F112" s="106" t="s">
        <v>294</v>
      </c>
      <c r="G112" s="108">
        <v>1</v>
      </c>
      <c r="H112" s="29" t="s">
        <v>109</v>
      </c>
      <c r="I112" s="89" t="s">
        <v>318</v>
      </c>
      <c r="J112" s="41" t="s">
        <v>319</v>
      </c>
      <c r="K112" s="34" t="s">
        <v>47</v>
      </c>
      <c r="L112" s="29">
        <v>48.2</v>
      </c>
      <c r="M112" s="125">
        <v>95</v>
      </c>
      <c r="N112" s="126">
        <f>Таблица1332[[#This Row],[Actual quantity / Фактическое к-во]]*Таблица1332[[#This Row],[Unit cost per unit US$/ Цена за ед. в долл. США]]</f>
        <v>95</v>
      </c>
      <c r="O112" s="27">
        <v>8</v>
      </c>
      <c r="P112" s="92">
        <f>Таблица1332[[#This Row],[Unit cost per unit US$/ Цена за ед. в долл. США]]/Таблица1332[[#This Row],[Useful life of the asset as per POPP]]/12</f>
        <v>0.98958333333333337</v>
      </c>
      <c r="Q112" s="46" t="s">
        <v>48</v>
      </c>
      <c r="R112" s="29" t="s">
        <v>49</v>
      </c>
      <c r="S112" s="38" t="s">
        <v>316</v>
      </c>
      <c r="T112" s="29" t="s">
        <v>317</v>
      </c>
      <c r="U112" s="35"/>
      <c r="V112" s="32"/>
      <c r="W112" s="30"/>
      <c r="X112" s="30"/>
      <c r="Y112" s="32"/>
      <c r="Z112" s="30"/>
      <c r="AA112" s="30"/>
      <c r="AB112" s="37">
        <v>41319</v>
      </c>
      <c r="AC112" s="33">
        <v>131</v>
      </c>
      <c r="AD112" s="125">
        <f>IF('Depreciation calc'!$G112*'Depreciation calc'!$P112*'Depreciation calc'!$AC112&lt;N112,'Depreciation calc'!$G112*'Depreciation calc'!$P112*'Depreciation calc'!$AC112,N112)</f>
        <v>95</v>
      </c>
      <c r="AE112" s="129">
        <f>'Depreciation calc'!$N112-'Depreciation calc'!$AD112</f>
        <v>0</v>
      </c>
      <c r="AF112" s="117" t="s">
        <v>53</v>
      </c>
      <c r="AG112" s="107" t="s">
        <v>61</v>
      </c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135"/>
      <c r="AS112" s="135"/>
      <c r="AT112" s="135"/>
      <c r="AU112" s="136"/>
      <c r="AV112" s="137"/>
      <c r="AW112" s="137"/>
      <c r="AX112" s="137"/>
    </row>
    <row r="113" spans="1:50" s="6" customFormat="1" ht="25.5" customHeight="1">
      <c r="A113" s="131">
        <v>105</v>
      </c>
      <c r="B113" s="30" t="s">
        <v>153</v>
      </c>
      <c r="C113" s="30">
        <v>2013</v>
      </c>
      <c r="D113" s="132" t="s">
        <v>320</v>
      </c>
      <c r="E113" s="29"/>
      <c r="F113" s="106" t="s">
        <v>321</v>
      </c>
      <c r="G113" s="108">
        <v>1</v>
      </c>
      <c r="H113" s="29" t="s">
        <v>313</v>
      </c>
      <c r="I113" s="29" t="s">
        <v>322</v>
      </c>
      <c r="J113" s="41" t="s">
        <v>323</v>
      </c>
      <c r="K113" s="34" t="s">
        <v>47</v>
      </c>
      <c r="L113" s="29">
        <v>48.2</v>
      </c>
      <c r="M113" s="125">
        <v>1038.5</v>
      </c>
      <c r="N113" s="126">
        <f>Таблица1332[[#This Row],[Actual quantity / Фактическое к-во]]*Таблица1332[[#This Row],[Unit cost per unit US$/ Цена за ед. в долл. США]]</f>
        <v>1038.5</v>
      </c>
      <c r="O113" s="27">
        <v>8</v>
      </c>
      <c r="P113" s="92">
        <f>Таблица1332[[#This Row],[Unit cost per unit US$/ Цена за ед. в долл. США]]/Таблица1332[[#This Row],[Useful life of the asset as per POPP]]/12</f>
        <v>10.817708333333334</v>
      </c>
      <c r="Q113" s="46" t="s">
        <v>48</v>
      </c>
      <c r="R113" s="29" t="s">
        <v>49</v>
      </c>
      <c r="S113" s="30" t="s">
        <v>111</v>
      </c>
      <c r="T113" s="29" t="s">
        <v>324</v>
      </c>
      <c r="U113" s="32"/>
      <c r="V113" s="32"/>
      <c r="W113" s="30"/>
      <c r="X113" s="30"/>
      <c r="Y113" s="32"/>
      <c r="Z113" s="30"/>
      <c r="AA113" s="30"/>
      <c r="AB113" s="37">
        <v>41226</v>
      </c>
      <c r="AC113" s="33">
        <v>134</v>
      </c>
      <c r="AD113" s="125">
        <f>IF('Depreciation calc'!$G113*'Depreciation calc'!$P113*'Depreciation calc'!$AC113&lt;N113,'Depreciation calc'!$G113*'Depreciation calc'!$P113*'Depreciation calc'!$AC113,N113)</f>
        <v>1038.5</v>
      </c>
      <c r="AE113" s="129">
        <f>'Depreciation calc'!$N113-'Depreciation calc'!$AD113</f>
        <v>0</v>
      </c>
      <c r="AF113" s="117" t="s">
        <v>53</v>
      </c>
      <c r="AG113" s="107" t="s">
        <v>61</v>
      </c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135"/>
      <c r="AS113" s="135"/>
      <c r="AT113" s="135"/>
      <c r="AU113" s="136"/>
      <c r="AV113" s="137"/>
      <c r="AW113" s="137"/>
      <c r="AX113" s="137"/>
    </row>
    <row r="114" spans="1:50" s="6" customFormat="1" ht="25.5" customHeight="1">
      <c r="A114" s="131">
        <v>106</v>
      </c>
      <c r="B114" s="30" t="s">
        <v>42</v>
      </c>
      <c r="C114" s="30">
        <v>2013</v>
      </c>
      <c r="D114" s="132" t="s">
        <v>325</v>
      </c>
      <c r="E114" s="29"/>
      <c r="F114" s="106" t="s">
        <v>326</v>
      </c>
      <c r="G114" s="108">
        <v>1</v>
      </c>
      <c r="H114" s="29" t="s">
        <v>327</v>
      </c>
      <c r="I114" s="29" t="s">
        <v>57</v>
      </c>
      <c r="J114" s="41" t="s">
        <v>328</v>
      </c>
      <c r="K114" s="34" t="s">
        <v>47</v>
      </c>
      <c r="L114" s="29">
        <v>47.35</v>
      </c>
      <c r="M114" s="125">
        <v>126.26</v>
      </c>
      <c r="N114" s="126">
        <f>Таблица1332[[#This Row],[Actual quantity / Фактическое к-во]]*Таблица1332[[#This Row],[Unit cost per unit US$/ Цена за ед. в долл. США]]</f>
        <v>126.26</v>
      </c>
      <c r="O114" s="27">
        <v>8</v>
      </c>
      <c r="P114" s="92">
        <f>Таблица1332[[#This Row],[Unit cost per unit US$/ Цена за ед. в долл. США]]/Таблица1332[[#This Row],[Useful life of the asset as per POPP]]/12</f>
        <v>1.3152083333333333</v>
      </c>
      <c r="Q114" s="46" t="s">
        <v>48</v>
      </c>
      <c r="R114" s="29" t="s">
        <v>49</v>
      </c>
      <c r="S114" s="30" t="s">
        <v>329</v>
      </c>
      <c r="T114" s="29" t="s">
        <v>330</v>
      </c>
      <c r="U114" s="29"/>
      <c r="V114" s="32"/>
      <c r="W114" s="30"/>
      <c r="X114" s="30"/>
      <c r="Y114" s="30"/>
      <c r="Z114" s="30"/>
      <c r="AA114" s="30"/>
      <c r="AB114" s="37">
        <v>41304</v>
      </c>
      <c r="AC114" s="33">
        <v>132</v>
      </c>
      <c r="AD114" s="125">
        <f>IF('Depreciation calc'!$G114*'Depreciation calc'!$P114*'Depreciation calc'!$AC114&lt;N114,'Depreciation calc'!$G114*'Depreciation calc'!$P114*'Depreciation calc'!$AC114,N114)</f>
        <v>126.26</v>
      </c>
      <c r="AE114" s="129">
        <f>'Depreciation calc'!$N114-'Depreciation calc'!$AD114</f>
        <v>0</v>
      </c>
      <c r="AF114" s="117" t="s">
        <v>53</v>
      </c>
      <c r="AG114" s="107" t="s">
        <v>61</v>
      </c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135"/>
      <c r="AS114" s="135"/>
      <c r="AT114" s="135"/>
      <c r="AU114" s="136"/>
      <c r="AV114" s="137"/>
      <c r="AW114" s="137"/>
      <c r="AX114" s="137"/>
    </row>
    <row r="115" spans="1:50" s="6" customFormat="1" ht="25.5" customHeight="1">
      <c r="A115" s="131">
        <v>107</v>
      </c>
      <c r="B115" s="30" t="s">
        <v>42</v>
      </c>
      <c r="C115" s="30">
        <v>2013</v>
      </c>
      <c r="D115" s="132" t="s">
        <v>331</v>
      </c>
      <c r="E115" s="29"/>
      <c r="F115" s="106" t="s">
        <v>332</v>
      </c>
      <c r="G115" s="108">
        <v>1</v>
      </c>
      <c r="H115" s="29" t="s">
        <v>109</v>
      </c>
      <c r="I115" s="29" t="s">
        <v>333</v>
      </c>
      <c r="J115" s="41" t="s">
        <v>334</v>
      </c>
      <c r="K115" s="34" t="s">
        <v>47</v>
      </c>
      <c r="L115" s="29">
        <v>47.35</v>
      </c>
      <c r="M115" s="125">
        <v>1038.5</v>
      </c>
      <c r="N115" s="126">
        <f>Таблица1332[[#This Row],[Actual quantity / Фактическое к-во]]*Таблица1332[[#This Row],[Unit cost per unit US$/ Цена за ед. в долл. США]]</f>
        <v>1038.5</v>
      </c>
      <c r="O115" s="27">
        <v>8</v>
      </c>
      <c r="P115" s="92">
        <f>Таблица1332[[#This Row],[Unit cost per unit US$/ Цена за ед. в долл. США]]/Таблица1332[[#This Row],[Useful life of the asset as per POPP]]/12</f>
        <v>10.817708333333334</v>
      </c>
      <c r="Q115" s="46" t="s">
        <v>48</v>
      </c>
      <c r="R115" s="29" t="s">
        <v>49</v>
      </c>
      <c r="S115" s="30" t="s">
        <v>111</v>
      </c>
      <c r="T115" s="29" t="s">
        <v>324</v>
      </c>
      <c r="U115" s="29"/>
      <c r="V115" s="32"/>
      <c r="W115" s="30"/>
      <c r="X115" s="30"/>
      <c r="Y115" s="30"/>
      <c r="Z115" s="30"/>
      <c r="AA115" s="30"/>
      <c r="AB115" s="37">
        <v>41257</v>
      </c>
      <c r="AC115" s="33">
        <v>133</v>
      </c>
      <c r="AD115" s="125">
        <f>IF('Depreciation calc'!$G115*'Depreciation calc'!$P115*'Depreciation calc'!$AC115&lt;N115,'Depreciation calc'!$G115*'Depreciation calc'!$P115*'Depreciation calc'!$AC115,N115)</f>
        <v>1038.5</v>
      </c>
      <c r="AE115" s="129">
        <f>'Depreciation calc'!$N115-'Depreciation calc'!$AD115</f>
        <v>0</v>
      </c>
      <c r="AF115" s="117" t="s">
        <v>53</v>
      </c>
      <c r="AG115" s="107" t="s">
        <v>61</v>
      </c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135"/>
      <c r="AS115" s="135"/>
      <c r="AT115" s="135"/>
      <c r="AU115" s="136"/>
      <c r="AV115" s="137"/>
      <c r="AW115" s="137"/>
      <c r="AX115" s="137"/>
    </row>
    <row r="116" spans="1:50" s="6" customFormat="1" ht="25.5" customHeight="1">
      <c r="A116" s="131">
        <v>108</v>
      </c>
      <c r="B116" s="30" t="s">
        <v>42</v>
      </c>
      <c r="C116" s="30">
        <v>2013</v>
      </c>
      <c r="D116" s="132" t="s">
        <v>331</v>
      </c>
      <c r="E116" s="29"/>
      <c r="F116" s="106" t="s">
        <v>332</v>
      </c>
      <c r="G116" s="108">
        <v>1</v>
      </c>
      <c r="H116" s="29" t="s">
        <v>313</v>
      </c>
      <c r="I116" s="29" t="s">
        <v>335</v>
      </c>
      <c r="J116" s="41" t="s">
        <v>336</v>
      </c>
      <c r="K116" s="34" t="s">
        <v>47</v>
      </c>
      <c r="L116" s="29">
        <v>47.35</v>
      </c>
      <c r="M116" s="125">
        <v>1038.5</v>
      </c>
      <c r="N116" s="126">
        <f>Таблица1332[[#This Row],[Actual quantity / Фактическое к-во]]*Таблица1332[[#This Row],[Unit cost per unit US$/ Цена за ед. в долл. США]]</f>
        <v>1038.5</v>
      </c>
      <c r="O116" s="27">
        <v>8</v>
      </c>
      <c r="P116" s="92">
        <f>Таблица1332[[#This Row],[Unit cost per unit US$/ Цена за ед. в долл. США]]/Таблица1332[[#This Row],[Useful life of the asset as per POPP]]/12</f>
        <v>10.817708333333334</v>
      </c>
      <c r="Q116" s="46" t="s">
        <v>48</v>
      </c>
      <c r="R116" s="29" t="s">
        <v>49</v>
      </c>
      <c r="S116" s="30" t="s">
        <v>111</v>
      </c>
      <c r="T116" s="29" t="s">
        <v>324</v>
      </c>
      <c r="U116" s="29"/>
      <c r="V116" s="32"/>
      <c r="W116" s="30"/>
      <c r="X116" s="30"/>
      <c r="Y116" s="30"/>
      <c r="Z116" s="30"/>
      <c r="AA116" s="30"/>
      <c r="AB116" s="37">
        <v>41257</v>
      </c>
      <c r="AC116" s="33">
        <v>133</v>
      </c>
      <c r="AD116" s="125">
        <f>IF('Depreciation calc'!$G116*'Depreciation calc'!$P116*'Depreciation calc'!$AC116&lt;N116,'Depreciation calc'!$G116*'Depreciation calc'!$P116*'Depreciation calc'!$AC116,N116)</f>
        <v>1038.5</v>
      </c>
      <c r="AE116" s="129">
        <f>'Depreciation calc'!$N116-'Depreciation calc'!$AD116</f>
        <v>0</v>
      </c>
      <c r="AF116" s="117" t="s">
        <v>53</v>
      </c>
      <c r="AG116" s="107" t="s">
        <v>61</v>
      </c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135"/>
      <c r="AS116" s="135"/>
      <c r="AT116" s="135"/>
      <c r="AU116" s="136"/>
      <c r="AV116" s="137"/>
      <c r="AW116" s="137"/>
      <c r="AX116" s="137"/>
    </row>
    <row r="117" spans="1:50" s="6" customFormat="1" ht="25.5" customHeight="1">
      <c r="A117" s="131">
        <v>109</v>
      </c>
      <c r="B117" s="76"/>
      <c r="C117" s="76"/>
      <c r="D117" s="141" t="s">
        <v>127</v>
      </c>
      <c r="E117" s="76"/>
      <c r="F117" s="106" t="s">
        <v>332</v>
      </c>
      <c r="G117" s="108">
        <v>1</v>
      </c>
      <c r="H117" s="76" t="s">
        <v>128</v>
      </c>
      <c r="I117" s="76" t="s">
        <v>57</v>
      </c>
      <c r="J117" s="79" t="s">
        <v>337</v>
      </c>
      <c r="K117" s="77"/>
      <c r="L117" s="75"/>
      <c r="M117" s="127">
        <v>255</v>
      </c>
      <c r="N117" s="127">
        <f>Таблица1332[[#This Row],[Actual quantity / Фактическое к-во]]*Таблица1332[[#This Row],[Unit cost per unit US$/ Цена за ед. в долл. США]]</f>
        <v>255</v>
      </c>
      <c r="O117" s="80">
        <v>8</v>
      </c>
      <c r="P117" s="92">
        <f>Таблица1332[[#This Row],[Unit cost per unit US$/ Цена за ед. в долл. США]]/Таблица1332[[#This Row],[Useful life of the asset as per POPP]]/12</f>
        <v>2.65625</v>
      </c>
      <c r="Q117" s="46" t="s">
        <v>48</v>
      </c>
      <c r="R117" s="29" t="s">
        <v>49</v>
      </c>
      <c r="S117" s="30" t="s">
        <v>130</v>
      </c>
      <c r="T117" s="29" t="s">
        <v>131</v>
      </c>
      <c r="U117" s="29"/>
      <c r="V117" s="32"/>
      <c r="W117" s="30"/>
      <c r="X117" s="30"/>
      <c r="Y117" s="30"/>
      <c r="Z117" s="30"/>
      <c r="AA117" s="30"/>
      <c r="AB117" s="37">
        <v>41257</v>
      </c>
      <c r="AC117" s="33">
        <v>133</v>
      </c>
      <c r="AD117" s="125">
        <f>IF('Depreciation calc'!$G117*'Depreciation calc'!$P117*'Depreciation calc'!$AC117&lt;N117,'Depreciation calc'!$G117*'Depreciation calc'!$P117*'Depreciation calc'!$AC117,N117)</f>
        <v>255</v>
      </c>
      <c r="AE117" s="129">
        <f>'Depreciation calc'!$N117-'Depreciation calc'!$AD117</f>
        <v>0</v>
      </c>
      <c r="AF117" s="117" t="s">
        <v>53</v>
      </c>
      <c r="AG117" s="107" t="s">
        <v>61</v>
      </c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135"/>
      <c r="AS117" s="135"/>
      <c r="AT117" s="135"/>
      <c r="AU117" s="136"/>
      <c r="AV117" s="137"/>
      <c r="AW117" s="137"/>
      <c r="AX117" s="137"/>
    </row>
    <row r="118" spans="1:50" s="6" customFormat="1" ht="25.5" customHeight="1">
      <c r="A118" s="131">
        <v>110</v>
      </c>
      <c r="B118" s="76"/>
      <c r="C118" s="76"/>
      <c r="D118" s="141" t="s">
        <v>338</v>
      </c>
      <c r="E118" s="76"/>
      <c r="F118" s="106" t="s">
        <v>339</v>
      </c>
      <c r="G118" s="108">
        <v>1</v>
      </c>
      <c r="H118" s="76" t="s">
        <v>298</v>
      </c>
      <c r="I118" s="76" t="s">
        <v>340</v>
      </c>
      <c r="J118" s="79" t="s">
        <v>341</v>
      </c>
      <c r="K118" s="77"/>
      <c r="L118" s="75"/>
      <c r="M118" s="127">
        <v>253.64</v>
      </c>
      <c r="N118" s="127">
        <f>Таблица1332[[#This Row],[Actual quantity / Фактическое к-во]]*Таблица1332[[#This Row],[Unit cost per unit US$/ Цена за ед. в долл. США]]</f>
        <v>253.64</v>
      </c>
      <c r="O118" s="80">
        <v>8</v>
      </c>
      <c r="P118" s="92">
        <f>Таблица1332[[#This Row],[Unit cost per unit US$/ Цена за ед. в долл. США]]/Таблица1332[[#This Row],[Useful life of the asset as per POPP]]/12</f>
        <v>2.6420833333333333</v>
      </c>
      <c r="Q118" s="46" t="s">
        <v>48</v>
      </c>
      <c r="R118" s="29" t="s">
        <v>49</v>
      </c>
      <c r="S118" s="30" t="s">
        <v>59</v>
      </c>
      <c r="T118" s="75" t="s">
        <v>60</v>
      </c>
      <c r="U118" s="75"/>
      <c r="V118" s="75"/>
      <c r="W118" s="76"/>
      <c r="X118" s="76"/>
      <c r="Y118" s="76"/>
      <c r="Z118" s="76"/>
      <c r="AA118" s="76"/>
      <c r="AB118" s="86">
        <v>41286</v>
      </c>
      <c r="AC118" s="33">
        <v>132</v>
      </c>
      <c r="AD118" s="125">
        <f>IF('Depreciation calc'!$G118*'Depreciation calc'!$P118*'Depreciation calc'!$AC118&lt;N118,'Depreciation calc'!$G118*'Depreciation calc'!$P118*'Depreciation calc'!$AC118,N118)</f>
        <v>253.64</v>
      </c>
      <c r="AE118" s="129">
        <f>'Depreciation calc'!$N118-'Depreciation calc'!$AD118</f>
        <v>0</v>
      </c>
      <c r="AF118" s="117" t="s">
        <v>53</v>
      </c>
      <c r="AG118" s="107" t="s">
        <v>61</v>
      </c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135"/>
      <c r="AS118" s="135"/>
      <c r="AT118" s="135"/>
      <c r="AU118" s="136"/>
      <c r="AV118" s="137"/>
      <c r="AW118" s="137"/>
      <c r="AX118" s="137"/>
    </row>
    <row r="119" spans="1:50" s="6" customFormat="1" ht="25.5" customHeight="1">
      <c r="A119" s="131">
        <v>111</v>
      </c>
      <c r="B119" s="76"/>
      <c r="C119" s="76"/>
      <c r="D119" s="141" t="s">
        <v>338</v>
      </c>
      <c r="E119" s="76"/>
      <c r="F119" s="106" t="s">
        <v>339</v>
      </c>
      <c r="G119" s="108">
        <v>1</v>
      </c>
      <c r="H119" s="76" t="s">
        <v>298</v>
      </c>
      <c r="I119" s="76" t="s">
        <v>342</v>
      </c>
      <c r="J119" s="79" t="s">
        <v>343</v>
      </c>
      <c r="K119" s="77"/>
      <c r="L119" s="75"/>
      <c r="M119" s="127">
        <v>253.64</v>
      </c>
      <c r="N119" s="127">
        <f>Таблица1332[[#This Row],[Actual quantity / Фактическое к-во]]*Таблица1332[[#This Row],[Unit cost per unit US$/ Цена за ед. в долл. США]]</f>
        <v>253.64</v>
      </c>
      <c r="O119" s="80">
        <v>8</v>
      </c>
      <c r="P119" s="92">
        <f>Таблица1332[[#This Row],[Unit cost per unit US$/ Цена за ед. в долл. США]]/Таблица1332[[#This Row],[Useful life of the asset as per POPP]]/12</f>
        <v>2.6420833333333333</v>
      </c>
      <c r="Q119" s="46" t="s">
        <v>48</v>
      </c>
      <c r="R119" s="29" t="s">
        <v>49</v>
      </c>
      <c r="S119" s="30" t="s">
        <v>59</v>
      </c>
      <c r="T119" s="75" t="s">
        <v>60</v>
      </c>
      <c r="U119" s="75"/>
      <c r="V119" s="75"/>
      <c r="W119" s="76"/>
      <c r="X119" s="76"/>
      <c r="Y119" s="76"/>
      <c r="Z119" s="76"/>
      <c r="AA119" s="76"/>
      <c r="AB119" s="86">
        <v>41286</v>
      </c>
      <c r="AC119" s="33">
        <v>132</v>
      </c>
      <c r="AD119" s="125">
        <f>IF('Depreciation calc'!$G119*'Depreciation calc'!$P119*'Depreciation calc'!$AC119&lt;N119,'Depreciation calc'!$G119*'Depreciation calc'!$P119*'Depreciation calc'!$AC119,N119)</f>
        <v>253.64</v>
      </c>
      <c r="AE119" s="129">
        <f>'Depreciation calc'!$N119-'Depreciation calc'!$AD119</f>
        <v>0</v>
      </c>
      <c r="AF119" s="117" t="s">
        <v>53</v>
      </c>
      <c r="AG119" s="107" t="s">
        <v>61</v>
      </c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135"/>
      <c r="AS119" s="135"/>
      <c r="AT119" s="135"/>
      <c r="AU119" s="136"/>
      <c r="AV119" s="137"/>
      <c r="AW119" s="137"/>
      <c r="AX119" s="137"/>
    </row>
    <row r="120" spans="1:50" s="6" customFormat="1" ht="25.5" customHeight="1">
      <c r="A120" s="131">
        <v>112</v>
      </c>
      <c r="B120" s="76"/>
      <c r="C120" s="76"/>
      <c r="D120" s="141" t="s">
        <v>344</v>
      </c>
      <c r="E120" s="76"/>
      <c r="F120" s="106" t="s">
        <v>339</v>
      </c>
      <c r="G120" s="108">
        <v>1</v>
      </c>
      <c r="H120" s="76" t="s">
        <v>345</v>
      </c>
      <c r="I120" s="29" t="s">
        <v>57</v>
      </c>
      <c r="J120" s="79" t="s">
        <v>346</v>
      </c>
      <c r="K120" s="77"/>
      <c r="L120" s="75"/>
      <c r="M120" s="127">
        <v>41.17</v>
      </c>
      <c r="N120" s="127">
        <f>Таблица1332[[#This Row],[Actual quantity / Фактическое к-во]]*Таблица1332[[#This Row],[Unit cost per unit US$/ Цена за ед. в долл. США]]</f>
        <v>41.17</v>
      </c>
      <c r="O120" s="80">
        <v>15</v>
      </c>
      <c r="P120" s="92">
        <f>Таблица1332[[#This Row],[Unit cost per unit US$/ Цена за ед. в долл. США]]/Таблица1332[[#This Row],[Useful life of the asset as per POPP]]/12</f>
        <v>0.22872222222222224</v>
      </c>
      <c r="Q120" s="46" t="s">
        <v>48</v>
      </c>
      <c r="R120" s="29" t="s">
        <v>49</v>
      </c>
      <c r="S120" s="38" t="s">
        <v>347</v>
      </c>
      <c r="T120" s="75" t="s">
        <v>348</v>
      </c>
      <c r="U120" s="75"/>
      <c r="V120" s="75"/>
      <c r="W120" s="76"/>
      <c r="X120" s="76"/>
      <c r="Y120" s="76"/>
      <c r="Z120" s="76"/>
      <c r="AA120" s="76"/>
      <c r="AB120" s="86">
        <v>44181</v>
      </c>
      <c r="AC120" s="33">
        <v>37</v>
      </c>
      <c r="AD120" s="125">
        <f>IF('Depreciation calc'!$G120*'Depreciation calc'!$P120*'Depreciation calc'!$AC120&lt;N120,'Depreciation calc'!$G120*'Depreciation calc'!$P120*'Depreciation calc'!$AC120,N120)</f>
        <v>8.4627222222222223</v>
      </c>
      <c r="AE120" s="129">
        <f>'Depreciation calc'!$N120-'Depreciation calc'!$AD120</f>
        <v>32.707277777777776</v>
      </c>
      <c r="AF120" s="117" t="s">
        <v>53</v>
      </c>
      <c r="AG120" s="107" t="s">
        <v>278</v>
      </c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50" s="6" customFormat="1" ht="25.5" customHeight="1">
      <c r="A121" s="131">
        <v>113</v>
      </c>
      <c r="B121" s="76"/>
      <c r="C121" s="76"/>
      <c r="D121" s="141" t="s">
        <v>344</v>
      </c>
      <c r="E121" s="76"/>
      <c r="F121" s="106" t="s">
        <v>339</v>
      </c>
      <c r="G121" s="108">
        <v>1</v>
      </c>
      <c r="H121" s="76" t="s">
        <v>345</v>
      </c>
      <c r="I121" s="29" t="s">
        <v>57</v>
      </c>
      <c r="J121" s="79" t="s">
        <v>349</v>
      </c>
      <c r="K121" s="77"/>
      <c r="L121" s="75"/>
      <c r="M121" s="127">
        <v>41.17</v>
      </c>
      <c r="N121" s="127">
        <f>Таблица1332[[#This Row],[Actual quantity / Фактическое к-во]]*Таблица1332[[#This Row],[Unit cost per unit US$/ Цена за ед. в долл. США]]</f>
        <v>41.17</v>
      </c>
      <c r="O121" s="80">
        <v>15</v>
      </c>
      <c r="P121" s="92">
        <f>Таблица1332[[#This Row],[Unit cost per unit US$/ Цена за ед. в долл. США]]/Таблица1332[[#This Row],[Useful life of the asset as per POPP]]/12</f>
        <v>0.22872222222222224</v>
      </c>
      <c r="Q121" s="46" t="s">
        <v>48</v>
      </c>
      <c r="R121" s="29" t="s">
        <v>49</v>
      </c>
      <c r="S121" s="38" t="s">
        <v>347</v>
      </c>
      <c r="T121" s="75" t="s">
        <v>348</v>
      </c>
      <c r="U121" s="75"/>
      <c r="V121" s="75"/>
      <c r="W121" s="76"/>
      <c r="X121" s="76"/>
      <c r="Y121" s="76"/>
      <c r="Z121" s="76"/>
      <c r="AA121" s="76"/>
      <c r="AB121" s="86">
        <v>44181</v>
      </c>
      <c r="AC121" s="33">
        <v>37</v>
      </c>
      <c r="AD121" s="125">
        <f>IF('Depreciation calc'!$G121*'Depreciation calc'!$P121*'Depreciation calc'!$AC121&lt;N121,'Depreciation calc'!$G121*'Depreciation calc'!$P121*'Depreciation calc'!$AC121,N121)</f>
        <v>8.4627222222222223</v>
      </c>
      <c r="AE121" s="129">
        <f>'Depreciation calc'!$N121-'Depreciation calc'!$AD121</f>
        <v>32.707277777777776</v>
      </c>
      <c r="AF121" s="117" t="s">
        <v>53</v>
      </c>
      <c r="AG121" s="107" t="s">
        <v>278</v>
      </c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50" s="6" customFormat="1" ht="25.5" customHeight="1">
      <c r="A122" s="131">
        <v>114</v>
      </c>
      <c r="B122" s="76"/>
      <c r="C122" s="76"/>
      <c r="D122" s="141" t="s">
        <v>344</v>
      </c>
      <c r="E122" s="76"/>
      <c r="F122" s="106" t="s">
        <v>339</v>
      </c>
      <c r="G122" s="108">
        <v>1</v>
      </c>
      <c r="H122" s="76" t="s">
        <v>345</v>
      </c>
      <c r="I122" s="29" t="s">
        <v>57</v>
      </c>
      <c r="J122" s="79" t="s">
        <v>350</v>
      </c>
      <c r="K122" s="77"/>
      <c r="L122" s="75"/>
      <c r="M122" s="127">
        <v>41.17</v>
      </c>
      <c r="N122" s="127">
        <f>Таблица1332[[#This Row],[Actual quantity / Фактическое к-во]]*Таблица1332[[#This Row],[Unit cost per unit US$/ Цена за ед. в долл. США]]</f>
        <v>41.17</v>
      </c>
      <c r="O122" s="80">
        <v>15</v>
      </c>
      <c r="P122" s="92">
        <f>Таблица1332[[#This Row],[Unit cost per unit US$/ Цена за ед. в долл. США]]/Таблица1332[[#This Row],[Useful life of the asset as per POPP]]/12</f>
        <v>0.22872222222222224</v>
      </c>
      <c r="Q122" s="46" t="s">
        <v>48</v>
      </c>
      <c r="R122" s="29" t="s">
        <v>49</v>
      </c>
      <c r="S122" s="38" t="s">
        <v>347</v>
      </c>
      <c r="T122" s="75" t="s">
        <v>348</v>
      </c>
      <c r="U122" s="75"/>
      <c r="V122" s="75"/>
      <c r="W122" s="76"/>
      <c r="X122" s="76"/>
      <c r="Y122" s="76"/>
      <c r="Z122" s="76"/>
      <c r="AA122" s="76"/>
      <c r="AB122" s="86">
        <v>44181</v>
      </c>
      <c r="AC122" s="33">
        <v>37</v>
      </c>
      <c r="AD122" s="125">
        <f>IF('Depreciation calc'!$G122*'Depreciation calc'!$P122*'Depreciation calc'!$AC122&lt;N122,'Depreciation calc'!$G122*'Depreciation calc'!$P122*'Depreciation calc'!$AC122,N122)</f>
        <v>8.4627222222222223</v>
      </c>
      <c r="AE122" s="129">
        <f>'Depreciation calc'!$N122-'Depreciation calc'!$AD122</f>
        <v>32.707277777777776</v>
      </c>
      <c r="AF122" s="117" t="s">
        <v>53</v>
      </c>
      <c r="AG122" s="107" t="s">
        <v>278</v>
      </c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50" s="6" customFormat="1" ht="25.5" customHeight="1">
      <c r="A123" s="131">
        <v>115</v>
      </c>
      <c r="B123" s="76"/>
      <c r="C123" s="76"/>
      <c r="D123" s="141" t="s">
        <v>344</v>
      </c>
      <c r="E123" s="76"/>
      <c r="F123" s="106" t="s">
        <v>339</v>
      </c>
      <c r="G123" s="108">
        <v>1</v>
      </c>
      <c r="H123" s="76" t="s">
        <v>345</v>
      </c>
      <c r="I123" s="29" t="s">
        <v>57</v>
      </c>
      <c r="J123" s="79" t="s">
        <v>351</v>
      </c>
      <c r="K123" s="77"/>
      <c r="L123" s="75"/>
      <c r="M123" s="127">
        <v>41.17</v>
      </c>
      <c r="N123" s="127">
        <f>Таблица1332[[#This Row],[Actual quantity / Фактическое к-во]]*Таблица1332[[#This Row],[Unit cost per unit US$/ Цена за ед. в долл. США]]</f>
        <v>41.17</v>
      </c>
      <c r="O123" s="80">
        <v>15</v>
      </c>
      <c r="P123" s="92">
        <f>Таблица1332[[#This Row],[Unit cost per unit US$/ Цена за ед. в долл. США]]/Таблица1332[[#This Row],[Useful life of the asset as per POPP]]/12</f>
        <v>0.22872222222222224</v>
      </c>
      <c r="Q123" s="46" t="s">
        <v>48</v>
      </c>
      <c r="R123" s="29" t="s">
        <v>49</v>
      </c>
      <c r="S123" s="38" t="s">
        <v>347</v>
      </c>
      <c r="T123" s="75" t="s">
        <v>348</v>
      </c>
      <c r="U123" s="75"/>
      <c r="V123" s="75"/>
      <c r="W123" s="76"/>
      <c r="X123" s="76"/>
      <c r="Y123" s="76"/>
      <c r="Z123" s="76"/>
      <c r="AA123" s="76"/>
      <c r="AB123" s="86">
        <v>44181</v>
      </c>
      <c r="AC123" s="33">
        <v>37</v>
      </c>
      <c r="AD123" s="125">
        <f>IF('Depreciation calc'!$G123*'Depreciation calc'!$P123*'Depreciation calc'!$AC123&lt;N123,'Depreciation calc'!$G123*'Depreciation calc'!$P123*'Depreciation calc'!$AC123,N123)</f>
        <v>8.4627222222222223</v>
      </c>
      <c r="AE123" s="129">
        <f>'Depreciation calc'!$N123-'Depreciation calc'!$AD123</f>
        <v>32.707277777777776</v>
      </c>
      <c r="AF123" s="117" t="s">
        <v>53</v>
      </c>
      <c r="AG123" s="107" t="s">
        <v>278</v>
      </c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50" s="6" customFormat="1" ht="25.5" customHeight="1">
      <c r="A124" s="131">
        <v>116</v>
      </c>
      <c r="B124" s="76"/>
      <c r="C124" s="76"/>
      <c r="D124" s="141" t="s">
        <v>344</v>
      </c>
      <c r="E124" s="76"/>
      <c r="F124" s="106" t="s">
        <v>339</v>
      </c>
      <c r="G124" s="108">
        <v>1</v>
      </c>
      <c r="H124" s="76" t="s">
        <v>345</v>
      </c>
      <c r="I124" s="29" t="s">
        <v>57</v>
      </c>
      <c r="J124" s="79" t="s">
        <v>352</v>
      </c>
      <c r="K124" s="77"/>
      <c r="L124" s="75"/>
      <c r="M124" s="127">
        <v>41.17</v>
      </c>
      <c r="N124" s="127">
        <f>Таблица1332[[#This Row],[Actual quantity / Фактическое к-во]]*Таблица1332[[#This Row],[Unit cost per unit US$/ Цена за ед. в долл. США]]</f>
        <v>41.17</v>
      </c>
      <c r="O124" s="80">
        <v>15</v>
      </c>
      <c r="P124" s="92">
        <f>Таблица1332[[#This Row],[Unit cost per unit US$/ Цена за ед. в долл. США]]/Таблица1332[[#This Row],[Useful life of the asset as per POPP]]/12</f>
        <v>0.22872222222222224</v>
      </c>
      <c r="Q124" s="46" t="s">
        <v>48</v>
      </c>
      <c r="R124" s="29" t="s">
        <v>49</v>
      </c>
      <c r="S124" s="38" t="s">
        <v>347</v>
      </c>
      <c r="T124" s="75" t="s">
        <v>348</v>
      </c>
      <c r="U124" s="75"/>
      <c r="V124" s="75"/>
      <c r="W124" s="76"/>
      <c r="X124" s="76"/>
      <c r="Y124" s="76"/>
      <c r="Z124" s="76"/>
      <c r="AA124" s="76"/>
      <c r="AB124" s="86">
        <v>44181</v>
      </c>
      <c r="AC124" s="33">
        <v>37</v>
      </c>
      <c r="AD124" s="125">
        <f>IF('Depreciation calc'!$G124*'Depreciation calc'!$P124*'Depreciation calc'!$AC124&lt;N124,'Depreciation calc'!$G124*'Depreciation calc'!$P124*'Depreciation calc'!$AC124,N124)</f>
        <v>8.4627222222222223</v>
      </c>
      <c r="AE124" s="129">
        <f>'Depreciation calc'!$N124-'Depreciation calc'!$AD124</f>
        <v>32.707277777777776</v>
      </c>
      <c r="AF124" s="117" t="s">
        <v>53</v>
      </c>
      <c r="AG124" s="107" t="s">
        <v>278</v>
      </c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50" s="6" customFormat="1" ht="25.5" customHeight="1">
      <c r="A125" s="131">
        <v>117</v>
      </c>
      <c r="B125" s="76"/>
      <c r="C125" s="76"/>
      <c r="D125" s="141" t="s">
        <v>353</v>
      </c>
      <c r="E125" s="76"/>
      <c r="F125" s="106" t="s">
        <v>339</v>
      </c>
      <c r="G125" s="108">
        <v>1</v>
      </c>
      <c r="H125" s="76" t="s">
        <v>354</v>
      </c>
      <c r="I125" s="76" t="s">
        <v>57</v>
      </c>
      <c r="J125" s="79" t="s">
        <v>355</v>
      </c>
      <c r="K125" s="77"/>
      <c r="L125" s="75"/>
      <c r="M125" s="127">
        <v>104.59</v>
      </c>
      <c r="N125" s="127">
        <f>Таблица1332[[#This Row],[Actual quantity / Фактическое к-во]]*Таблица1332[[#This Row],[Unit cost per unit US$/ Цена за ед. в долл. США]]</f>
        <v>104.59</v>
      </c>
      <c r="O125" s="80">
        <v>15</v>
      </c>
      <c r="P125" s="92">
        <f>Таблица1332[[#This Row],[Unit cost per unit US$/ Цена за ед. в долл. США]]/Таблица1332[[#This Row],[Useful life of the asset as per POPP]]/12</f>
        <v>0.58105555555555555</v>
      </c>
      <c r="Q125" s="46" t="s">
        <v>48</v>
      </c>
      <c r="R125" s="29" t="s">
        <v>49</v>
      </c>
      <c r="S125" s="30" t="s">
        <v>356</v>
      </c>
      <c r="T125" s="75" t="s">
        <v>357</v>
      </c>
      <c r="U125" s="75"/>
      <c r="V125" s="75"/>
      <c r="W125" s="76"/>
      <c r="X125" s="76"/>
      <c r="Y125" s="76"/>
      <c r="Z125" s="76"/>
      <c r="AA125" s="76"/>
      <c r="AB125" s="86">
        <v>41333</v>
      </c>
      <c r="AC125" s="33">
        <v>131</v>
      </c>
      <c r="AD125" s="125">
        <f>IF('Depreciation calc'!$G125*'Depreciation calc'!$P125*'Depreciation calc'!$AC125&lt;N125,'Depreciation calc'!$G125*'Depreciation calc'!$P125*'Depreciation calc'!$AC125,N125)</f>
        <v>76.118277777777777</v>
      </c>
      <c r="AE125" s="129">
        <f>'Depreciation calc'!$N125-'Depreciation calc'!$AD125</f>
        <v>28.471722222222226</v>
      </c>
      <c r="AF125" s="117" t="s">
        <v>53</v>
      </c>
      <c r="AG125" s="107" t="s">
        <v>278</v>
      </c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50" s="6" customFormat="1" ht="25.5" customHeight="1">
      <c r="A126" s="131">
        <v>118</v>
      </c>
      <c r="B126" s="76"/>
      <c r="C126" s="76"/>
      <c r="D126" s="141" t="s">
        <v>353</v>
      </c>
      <c r="E126" s="76"/>
      <c r="F126" s="106" t="s">
        <v>339</v>
      </c>
      <c r="G126" s="108">
        <v>1</v>
      </c>
      <c r="H126" s="76" t="s">
        <v>354</v>
      </c>
      <c r="I126" s="76" t="s">
        <v>57</v>
      </c>
      <c r="J126" s="79" t="s">
        <v>358</v>
      </c>
      <c r="K126" s="77"/>
      <c r="L126" s="75"/>
      <c r="M126" s="127">
        <v>104.59</v>
      </c>
      <c r="N126" s="127">
        <f>Таблица1332[[#This Row],[Actual quantity / Фактическое к-во]]*Таблица1332[[#This Row],[Unit cost per unit US$/ Цена за ед. в долл. США]]</f>
        <v>104.59</v>
      </c>
      <c r="O126" s="80">
        <v>15</v>
      </c>
      <c r="P126" s="92">
        <f>Таблица1332[[#This Row],[Unit cost per unit US$/ Цена за ед. в долл. США]]/Таблица1332[[#This Row],[Useful life of the asset as per POPP]]/12</f>
        <v>0.58105555555555555</v>
      </c>
      <c r="Q126" s="46" t="s">
        <v>48</v>
      </c>
      <c r="R126" s="29" t="s">
        <v>49</v>
      </c>
      <c r="S126" s="30" t="s">
        <v>356</v>
      </c>
      <c r="T126" s="75" t="s">
        <v>357</v>
      </c>
      <c r="U126" s="75"/>
      <c r="V126" s="75"/>
      <c r="W126" s="76"/>
      <c r="X126" s="76"/>
      <c r="Y126" s="76"/>
      <c r="Z126" s="76"/>
      <c r="AA126" s="76"/>
      <c r="AB126" s="86">
        <v>41333</v>
      </c>
      <c r="AC126" s="33">
        <v>131</v>
      </c>
      <c r="AD126" s="125">
        <f>IF('Depreciation calc'!$G126*'Depreciation calc'!$P126*'Depreciation calc'!$AC126&lt;N126,'Depreciation calc'!$G126*'Depreciation calc'!$P126*'Depreciation calc'!$AC126,N126)</f>
        <v>76.118277777777777</v>
      </c>
      <c r="AE126" s="129">
        <f>'Depreciation calc'!$N126-'Depreciation calc'!$AD126</f>
        <v>28.471722222222226</v>
      </c>
      <c r="AF126" s="117" t="s">
        <v>53</v>
      </c>
      <c r="AG126" s="107" t="s">
        <v>278</v>
      </c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50" s="6" customFormat="1" ht="25.5" customHeight="1">
      <c r="A127" s="131">
        <v>119</v>
      </c>
      <c r="B127" s="76"/>
      <c r="C127" s="76"/>
      <c r="D127" s="141" t="s">
        <v>353</v>
      </c>
      <c r="E127" s="76"/>
      <c r="F127" s="106" t="s">
        <v>339</v>
      </c>
      <c r="G127" s="108">
        <v>1</v>
      </c>
      <c r="H127" s="76" t="s">
        <v>354</v>
      </c>
      <c r="I127" s="76" t="s">
        <v>57</v>
      </c>
      <c r="J127" s="79" t="s">
        <v>359</v>
      </c>
      <c r="K127" s="77"/>
      <c r="L127" s="75"/>
      <c r="M127" s="127">
        <v>104.59</v>
      </c>
      <c r="N127" s="127">
        <f>Таблица1332[[#This Row],[Actual quantity / Фактическое к-во]]*Таблица1332[[#This Row],[Unit cost per unit US$/ Цена за ед. в долл. США]]</f>
        <v>104.59</v>
      </c>
      <c r="O127" s="80">
        <v>15</v>
      </c>
      <c r="P127" s="92">
        <f>Таблица1332[[#This Row],[Unit cost per unit US$/ Цена за ед. в долл. США]]/Таблица1332[[#This Row],[Useful life of the asset as per POPP]]/12</f>
        <v>0.58105555555555555</v>
      </c>
      <c r="Q127" s="46" t="s">
        <v>48</v>
      </c>
      <c r="R127" s="29" t="s">
        <v>49</v>
      </c>
      <c r="S127" s="30" t="s">
        <v>356</v>
      </c>
      <c r="T127" s="75" t="s">
        <v>357</v>
      </c>
      <c r="U127" s="75"/>
      <c r="V127" s="75"/>
      <c r="W127" s="76"/>
      <c r="X127" s="76"/>
      <c r="Y127" s="76"/>
      <c r="Z127" s="76"/>
      <c r="AA127" s="76"/>
      <c r="AB127" s="86">
        <v>41333</v>
      </c>
      <c r="AC127" s="33">
        <v>131</v>
      </c>
      <c r="AD127" s="125">
        <f>IF('Depreciation calc'!$G127*'Depreciation calc'!$P127*'Depreciation calc'!$AC127&lt;N127,'Depreciation calc'!$G127*'Depreciation calc'!$P127*'Depreciation calc'!$AC127,N127)</f>
        <v>76.118277777777777</v>
      </c>
      <c r="AE127" s="129">
        <f>'Depreciation calc'!$N127-'Depreciation calc'!$AD127</f>
        <v>28.471722222222226</v>
      </c>
      <c r="AF127" s="117" t="s">
        <v>53</v>
      </c>
      <c r="AG127" s="107" t="s">
        <v>278</v>
      </c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50" s="6" customFormat="1" ht="25.5" customHeight="1">
      <c r="A128" s="131">
        <v>120</v>
      </c>
      <c r="B128" s="76"/>
      <c r="C128" s="76"/>
      <c r="D128" s="141" t="s">
        <v>360</v>
      </c>
      <c r="E128" s="76"/>
      <c r="F128" s="105" t="s">
        <v>361</v>
      </c>
      <c r="G128" s="108">
        <v>1</v>
      </c>
      <c r="H128" s="76" t="s">
        <v>362</v>
      </c>
      <c r="I128" s="76" t="s">
        <v>363</v>
      </c>
      <c r="J128" s="79" t="s">
        <v>364</v>
      </c>
      <c r="K128" s="77"/>
      <c r="L128" s="75"/>
      <c r="M128" s="127">
        <v>157</v>
      </c>
      <c r="N128" s="127">
        <f>Таблица1332[[#This Row],[Actual quantity / Фактическое к-во]]*Таблица1332[[#This Row],[Unit cost per unit US$/ Цена за ед. в долл. США]]</f>
        <v>157</v>
      </c>
      <c r="O128" s="80">
        <v>8</v>
      </c>
      <c r="P128" s="92">
        <f>Таблица1332[[#This Row],[Unit cost per unit US$/ Цена за ед. в долл. США]]/Таблица1332[[#This Row],[Useful life of the asset as per POPP]]/12</f>
        <v>1.6354166666666667</v>
      </c>
      <c r="Q128" s="46" t="s">
        <v>48</v>
      </c>
      <c r="R128" s="29" t="s">
        <v>49</v>
      </c>
      <c r="S128" s="30" t="s">
        <v>135</v>
      </c>
      <c r="T128" s="75" t="s">
        <v>136</v>
      </c>
      <c r="U128" s="75"/>
      <c r="V128" s="75"/>
      <c r="W128" s="76"/>
      <c r="X128" s="76"/>
      <c r="Y128" s="76"/>
      <c r="Z128" s="76"/>
      <c r="AA128" s="76"/>
      <c r="AB128" s="86">
        <v>41902</v>
      </c>
      <c r="AC128" s="33">
        <v>112</v>
      </c>
      <c r="AD128" s="125">
        <f>IF('Depreciation calc'!$G128*'Depreciation calc'!$P128*'Depreciation calc'!$AC128&lt;N128,'Depreciation calc'!$G128*'Depreciation calc'!$P128*'Depreciation calc'!$AC128,N128)</f>
        <v>157</v>
      </c>
      <c r="AE128" s="129">
        <f>'Depreciation calc'!$N128-'Depreciation calc'!$AD128</f>
        <v>0</v>
      </c>
      <c r="AF128" s="117" t="s">
        <v>53</v>
      </c>
      <c r="AG128" s="107" t="s">
        <v>61</v>
      </c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135"/>
      <c r="AS128" s="135"/>
      <c r="AT128" s="135"/>
      <c r="AU128" s="136"/>
      <c r="AV128" s="137"/>
      <c r="AW128" s="137"/>
      <c r="AX128" s="137"/>
    </row>
    <row r="129" spans="1:50" s="6" customFormat="1" ht="25.5" customHeight="1">
      <c r="A129" s="131">
        <v>121</v>
      </c>
      <c r="B129" s="76"/>
      <c r="C129" s="76"/>
      <c r="D129" s="141" t="s">
        <v>107</v>
      </c>
      <c r="E129" s="76"/>
      <c r="F129" s="106" t="s">
        <v>361</v>
      </c>
      <c r="G129" s="108">
        <v>1</v>
      </c>
      <c r="H129" s="76" t="s">
        <v>109</v>
      </c>
      <c r="I129" s="76" t="s">
        <v>57</v>
      </c>
      <c r="J129" s="79" t="s">
        <v>365</v>
      </c>
      <c r="K129" s="77"/>
      <c r="L129" s="75"/>
      <c r="M129" s="127">
        <v>95</v>
      </c>
      <c r="N129" s="127">
        <f>Таблица1332[[#This Row],[Actual quantity / Фактическое к-во]]*Таблица1332[[#This Row],[Unit cost per unit US$/ Цена за ед. в долл. США]]</f>
        <v>95</v>
      </c>
      <c r="O129" s="80">
        <v>8</v>
      </c>
      <c r="P129" s="92">
        <f>Таблица1332[[#This Row],[Unit cost per unit US$/ Цена за ед. в долл. США]]/Таблица1332[[#This Row],[Useful life of the asset as per POPP]]/12</f>
        <v>0.98958333333333337</v>
      </c>
      <c r="Q129" s="46" t="s">
        <v>48</v>
      </c>
      <c r="R129" s="29" t="s">
        <v>49</v>
      </c>
      <c r="S129" s="30" t="s">
        <v>111</v>
      </c>
      <c r="T129" s="75" t="s">
        <v>112</v>
      </c>
      <c r="U129" s="75"/>
      <c r="V129" s="75"/>
      <c r="W129" s="76"/>
      <c r="X129" s="76"/>
      <c r="Y129" s="76"/>
      <c r="Z129" s="76"/>
      <c r="AA129" s="76"/>
      <c r="AB129" s="86">
        <v>41202</v>
      </c>
      <c r="AC129" s="33">
        <v>135</v>
      </c>
      <c r="AD129" s="125">
        <f>IF('Depreciation calc'!$G129*'Depreciation calc'!$P129*'Depreciation calc'!$AC129&lt;N129,'Depreciation calc'!$G129*'Depreciation calc'!$P129*'Depreciation calc'!$AC129,N129)</f>
        <v>95</v>
      </c>
      <c r="AE129" s="129">
        <f>'Depreciation calc'!$N129-'Depreciation calc'!$AD129</f>
        <v>0</v>
      </c>
      <c r="AF129" s="117" t="s">
        <v>53</v>
      </c>
      <c r="AG129" s="107" t="s">
        <v>61</v>
      </c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135"/>
      <c r="AS129" s="135"/>
      <c r="AT129" s="135"/>
      <c r="AU129" s="136"/>
      <c r="AV129" s="137"/>
      <c r="AW129" s="137"/>
      <c r="AX129" s="137"/>
    </row>
    <row r="130" spans="1:50" s="6" customFormat="1" ht="25.5" customHeight="1">
      <c r="A130" s="131">
        <v>122</v>
      </c>
      <c r="B130" s="76"/>
      <c r="C130" s="76"/>
      <c r="D130" s="141" t="s">
        <v>366</v>
      </c>
      <c r="E130" s="76"/>
      <c r="F130" s="105" t="s">
        <v>361</v>
      </c>
      <c r="G130" s="108">
        <v>1</v>
      </c>
      <c r="H130" s="76" t="s">
        <v>128</v>
      </c>
      <c r="I130" s="76" t="s">
        <v>367</v>
      </c>
      <c r="J130" s="79" t="s">
        <v>368</v>
      </c>
      <c r="K130" s="77"/>
      <c r="L130" s="75"/>
      <c r="M130" s="127">
        <v>449</v>
      </c>
      <c r="N130" s="127">
        <f>Таблица1332[[#This Row],[Actual quantity / Фактическое к-во]]*Таблица1332[[#This Row],[Unit cost per unit US$/ Цена за ед. в долл. США]]</f>
        <v>449</v>
      </c>
      <c r="O130" s="80">
        <v>8</v>
      </c>
      <c r="P130" s="92">
        <f>Таблица1332[[#This Row],[Unit cost per unit US$/ Цена за ед. в долл. США]]/Таблица1332[[#This Row],[Useful life of the asset as per POPP]]/12</f>
        <v>4.677083333333333</v>
      </c>
      <c r="Q130" s="46" t="s">
        <v>48</v>
      </c>
      <c r="R130" s="29" t="s">
        <v>49</v>
      </c>
      <c r="S130" s="99" t="s">
        <v>130</v>
      </c>
      <c r="T130" s="75" t="s">
        <v>131</v>
      </c>
      <c r="U130" s="75"/>
      <c r="V130" s="75"/>
      <c r="W130" s="76"/>
      <c r="X130" s="76"/>
      <c r="Y130" s="76"/>
      <c r="Z130" s="76"/>
      <c r="AA130" s="76"/>
      <c r="AB130" s="86">
        <v>41257</v>
      </c>
      <c r="AC130" s="33">
        <v>133</v>
      </c>
      <c r="AD130" s="125">
        <f>IF('Depreciation calc'!$G130*'Depreciation calc'!$P130*'Depreciation calc'!$AC130&lt;N130,'Depreciation calc'!$G130*'Depreciation calc'!$P130*'Depreciation calc'!$AC130,N130)</f>
        <v>449</v>
      </c>
      <c r="AE130" s="129">
        <f>'Depreciation calc'!$N130-'Depreciation calc'!$AD130</f>
        <v>0</v>
      </c>
      <c r="AF130" s="117" t="s">
        <v>53</v>
      </c>
      <c r="AG130" s="107" t="s">
        <v>61</v>
      </c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135"/>
      <c r="AS130" s="135"/>
      <c r="AT130" s="135"/>
      <c r="AU130" s="136"/>
      <c r="AV130" s="137"/>
      <c r="AW130" s="137"/>
      <c r="AX130" s="137"/>
    </row>
    <row r="131" spans="1:50" s="6" customFormat="1" ht="25.5" customHeight="1">
      <c r="A131" s="131">
        <v>123</v>
      </c>
      <c r="B131" s="76"/>
      <c r="C131" s="76"/>
      <c r="D131" s="141" t="s">
        <v>325</v>
      </c>
      <c r="E131" s="76"/>
      <c r="F131" s="106" t="s">
        <v>361</v>
      </c>
      <c r="G131" s="108">
        <v>1</v>
      </c>
      <c r="H131" s="76" t="s">
        <v>80</v>
      </c>
      <c r="I131" s="76" t="s">
        <v>57</v>
      </c>
      <c r="J131" s="79" t="s">
        <v>369</v>
      </c>
      <c r="K131" s="77"/>
      <c r="L131" s="75"/>
      <c r="M131" s="127">
        <v>45.13</v>
      </c>
      <c r="N131" s="127">
        <f>Таблица1332[[#This Row],[Actual quantity / Фактическое к-во]]*Таблица1332[[#This Row],[Unit cost per unit US$/ Цена за ед. в долл. США]]</f>
        <v>45.13</v>
      </c>
      <c r="O131" s="80">
        <v>8</v>
      </c>
      <c r="P131" s="92">
        <f>Таблица1332[[#This Row],[Unit cost per unit US$/ Цена за ед. в долл. США]]/Таблица1332[[#This Row],[Useful life of the asset as per POPP]]/12</f>
        <v>0.47010416666666671</v>
      </c>
      <c r="Q131" s="46" t="s">
        <v>48</v>
      </c>
      <c r="R131" s="29" t="s">
        <v>49</v>
      </c>
      <c r="S131" s="99" t="s">
        <v>370</v>
      </c>
      <c r="T131" s="75" t="s">
        <v>83</v>
      </c>
      <c r="U131" s="75"/>
      <c r="V131" s="75"/>
      <c r="W131" s="75"/>
      <c r="X131" s="75"/>
      <c r="Y131" s="75"/>
      <c r="Z131" s="75"/>
      <c r="AA131" s="75"/>
      <c r="AB131" s="86">
        <v>41199</v>
      </c>
      <c r="AC131" s="33">
        <v>135</v>
      </c>
      <c r="AD131" s="125">
        <f>IF('Depreciation calc'!$G131*'Depreciation calc'!$P131*'Depreciation calc'!$AC131&lt;N131,'Depreciation calc'!$G131*'Depreciation calc'!$P131*'Depreciation calc'!$AC131,N131)</f>
        <v>45.13</v>
      </c>
      <c r="AE131" s="129">
        <f>'Depreciation calc'!$N131-'Depreciation calc'!$AD131</f>
        <v>0</v>
      </c>
      <c r="AF131" s="117" t="s">
        <v>53</v>
      </c>
      <c r="AG131" s="112" t="s">
        <v>61</v>
      </c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135"/>
      <c r="AS131" s="135"/>
      <c r="AT131" s="135"/>
      <c r="AU131" s="136"/>
      <c r="AV131" s="137"/>
      <c r="AW131" s="137"/>
      <c r="AX131" s="137"/>
    </row>
    <row r="132" spans="1:50" s="6" customFormat="1" ht="25.5" customHeight="1">
      <c r="A132" s="131">
        <v>124</v>
      </c>
      <c r="B132" s="76"/>
      <c r="C132" s="76"/>
      <c r="D132" s="141" t="s">
        <v>371</v>
      </c>
      <c r="E132" s="76"/>
      <c r="F132" s="106" t="s">
        <v>372</v>
      </c>
      <c r="G132" s="108">
        <v>1</v>
      </c>
      <c r="H132" s="76" t="s">
        <v>373</v>
      </c>
      <c r="I132" s="76" t="s">
        <v>57</v>
      </c>
      <c r="J132" s="79" t="s">
        <v>374</v>
      </c>
      <c r="K132" s="77"/>
      <c r="L132" s="75"/>
      <c r="M132" s="127">
        <v>99.26</v>
      </c>
      <c r="N132" s="127">
        <f>Таблица1332[[#This Row],[Actual quantity / Фактическое к-во]]*Таблица1332[[#This Row],[Unit cost per unit US$/ Цена за ед. в долл. США]]</f>
        <v>99.26</v>
      </c>
      <c r="O132" s="80">
        <v>15</v>
      </c>
      <c r="P132" s="92">
        <f>Таблица1332[[#This Row],[Unit cost per unit US$/ Цена за ед. в долл. США]]/Таблица1332[[#This Row],[Useful life of the asset as per POPP]]/12</f>
        <v>0.55144444444444451</v>
      </c>
      <c r="Q132" s="46" t="s">
        <v>48</v>
      </c>
      <c r="R132" s="29" t="s">
        <v>49</v>
      </c>
      <c r="S132" s="99" t="s">
        <v>375</v>
      </c>
      <c r="T132" s="75" t="s">
        <v>376</v>
      </c>
      <c r="U132" s="81"/>
      <c r="V132" s="81"/>
      <c r="W132" s="81"/>
      <c r="X132" s="81"/>
      <c r="Y132" s="81"/>
      <c r="Z132" s="81"/>
      <c r="AA132" s="81"/>
      <c r="AB132" s="86">
        <v>41284</v>
      </c>
      <c r="AC132" s="33">
        <v>132</v>
      </c>
      <c r="AD132" s="125">
        <f>IF('Depreciation calc'!$G132*'Depreciation calc'!$P132*'Depreciation calc'!$AC132&lt;N132,'Depreciation calc'!$G132*'Depreciation calc'!$P132*'Depreciation calc'!$AC132,N132)</f>
        <v>72.790666666666681</v>
      </c>
      <c r="AE132" s="129">
        <f>'Depreciation calc'!$N132-'Depreciation calc'!$AD132</f>
        <v>26.469333333333324</v>
      </c>
      <c r="AF132" s="117" t="s">
        <v>53</v>
      </c>
      <c r="AG132" s="107" t="s">
        <v>278</v>
      </c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50" s="6" customFormat="1" ht="25.5" customHeight="1">
      <c r="A133" s="131">
        <v>125</v>
      </c>
      <c r="B133" s="76"/>
      <c r="C133" s="76"/>
      <c r="D133" s="141" t="s">
        <v>371</v>
      </c>
      <c r="E133" s="76"/>
      <c r="F133" s="106" t="s">
        <v>372</v>
      </c>
      <c r="G133" s="108">
        <v>1</v>
      </c>
      <c r="H133" s="76" t="s">
        <v>373</v>
      </c>
      <c r="I133" s="76" t="s">
        <v>57</v>
      </c>
      <c r="J133" s="79" t="s">
        <v>377</v>
      </c>
      <c r="K133" s="77"/>
      <c r="L133" s="75"/>
      <c r="M133" s="127">
        <v>99.26</v>
      </c>
      <c r="N133" s="127">
        <f>Таблица1332[[#This Row],[Actual quantity / Фактическое к-во]]*Таблица1332[[#This Row],[Unit cost per unit US$/ Цена за ед. в долл. США]]</f>
        <v>99.26</v>
      </c>
      <c r="O133" s="80">
        <v>15</v>
      </c>
      <c r="P133" s="92">
        <f>Таблица1332[[#This Row],[Unit cost per unit US$/ Цена за ед. в долл. США]]/Таблица1332[[#This Row],[Useful life of the asset as per POPP]]/12</f>
        <v>0.55144444444444451</v>
      </c>
      <c r="Q133" s="46" t="s">
        <v>48</v>
      </c>
      <c r="R133" s="29" t="s">
        <v>49</v>
      </c>
      <c r="S133" s="99" t="s">
        <v>375</v>
      </c>
      <c r="T133" s="75" t="s">
        <v>376</v>
      </c>
      <c r="U133" s="81"/>
      <c r="V133" s="81"/>
      <c r="W133" s="81"/>
      <c r="X133" s="81"/>
      <c r="Y133" s="81"/>
      <c r="Z133" s="81"/>
      <c r="AA133" s="81"/>
      <c r="AB133" s="86">
        <v>41284</v>
      </c>
      <c r="AC133" s="33">
        <v>132</v>
      </c>
      <c r="AD133" s="125">
        <f>IF('Depreciation calc'!$G133*'Depreciation calc'!$P133*'Depreciation calc'!$AC133&lt;N133,'Depreciation calc'!$G133*'Depreciation calc'!$P133*'Depreciation calc'!$AC133,N133)</f>
        <v>72.790666666666681</v>
      </c>
      <c r="AE133" s="129">
        <f>'Depreciation calc'!$N133-'Depreciation calc'!$AD133</f>
        <v>26.469333333333324</v>
      </c>
      <c r="AF133" s="117" t="s">
        <v>53</v>
      </c>
      <c r="AG133" s="107" t="s">
        <v>278</v>
      </c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50" s="6" customFormat="1" ht="25.5" customHeight="1">
      <c r="A134" s="131">
        <v>126</v>
      </c>
      <c r="B134" s="76"/>
      <c r="C134" s="76"/>
      <c r="D134" s="141" t="s">
        <v>378</v>
      </c>
      <c r="E134" s="76"/>
      <c r="F134" s="106" t="s">
        <v>372</v>
      </c>
      <c r="G134" s="108">
        <v>1</v>
      </c>
      <c r="H134" s="76" t="s">
        <v>379</v>
      </c>
      <c r="I134" s="76" t="s">
        <v>57</v>
      </c>
      <c r="J134" s="79" t="s">
        <v>380</v>
      </c>
      <c r="K134" s="77"/>
      <c r="L134" s="75"/>
      <c r="M134" s="127">
        <v>19</v>
      </c>
      <c r="N134" s="127">
        <f>Таблица1332[[#This Row],[Actual quantity / Фактическое к-во]]*Таблица1332[[#This Row],[Unit cost per unit US$/ Цена за ед. в долл. США]]</f>
        <v>19</v>
      </c>
      <c r="O134" s="80">
        <v>15</v>
      </c>
      <c r="P134" s="92">
        <f>Таблица1332[[#This Row],[Unit cost per unit US$/ Цена за ед. в долл. США]]/Таблица1332[[#This Row],[Useful life of the asset as per POPP]]/12</f>
        <v>0.10555555555555556</v>
      </c>
      <c r="Q134" s="46" t="s">
        <v>48</v>
      </c>
      <c r="R134" s="29" t="s">
        <v>49</v>
      </c>
      <c r="S134" s="99" t="s">
        <v>381</v>
      </c>
      <c r="T134" s="75" t="s">
        <v>382</v>
      </c>
      <c r="U134" s="75"/>
      <c r="V134" s="75"/>
      <c r="W134" s="75"/>
      <c r="X134" s="75"/>
      <c r="Y134" s="75"/>
      <c r="Z134" s="75"/>
      <c r="AA134" s="75"/>
      <c r="AB134" s="86">
        <v>44390</v>
      </c>
      <c r="AC134" s="33">
        <v>30</v>
      </c>
      <c r="AD134" s="125">
        <f>IF('Depreciation calc'!$G134*'Depreciation calc'!$P134*'Depreciation calc'!$AC134&lt;N134,'Depreciation calc'!$G134*'Depreciation calc'!$P134*'Depreciation calc'!$AC134,N134)</f>
        <v>3.1666666666666665</v>
      </c>
      <c r="AE134" s="129">
        <f>'Depreciation calc'!$N134-'Depreciation calc'!$AD134</f>
        <v>15.833333333333334</v>
      </c>
      <c r="AF134" s="117" t="s">
        <v>53</v>
      </c>
      <c r="AG134" s="107" t="s">
        <v>278</v>
      </c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50" s="6" customFormat="1" ht="25.5" customHeight="1">
      <c r="A135" s="131">
        <v>127</v>
      </c>
      <c r="B135" s="76"/>
      <c r="C135" s="76"/>
      <c r="D135" s="141" t="s">
        <v>378</v>
      </c>
      <c r="E135" s="76"/>
      <c r="F135" s="106" t="s">
        <v>372</v>
      </c>
      <c r="G135" s="108">
        <v>1</v>
      </c>
      <c r="H135" s="76" t="s">
        <v>379</v>
      </c>
      <c r="I135" s="76" t="s">
        <v>57</v>
      </c>
      <c r="J135" s="79" t="s">
        <v>383</v>
      </c>
      <c r="K135" s="77"/>
      <c r="L135" s="75"/>
      <c r="M135" s="127">
        <v>19</v>
      </c>
      <c r="N135" s="127">
        <f>Таблица1332[[#This Row],[Actual quantity / Фактическое к-во]]*Таблица1332[[#This Row],[Unit cost per unit US$/ Цена за ед. в долл. США]]</f>
        <v>19</v>
      </c>
      <c r="O135" s="80">
        <v>15</v>
      </c>
      <c r="P135" s="92">
        <f>Таблица1332[[#This Row],[Unit cost per unit US$/ Цена за ед. в долл. США]]/Таблица1332[[#This Row],[Useful life of the asset as per POPP]]/12</f>
        <v>0.10555555555555556</v>
      </c>
      <c r="Q135" s="46" t="s">
        <v>48</v>
      </c>
      <c r="R135" s="29" t="s">
        <v>49</v>
      </c>
      <c r="S135" s="99" t="s">
        <v>381</v>
      </c>
      <c r="T135" s="75" t="s">
        <v>382</v>
      </c>
      <c r="U135" s="75"/>
      <c r="V135" s="75"/>
      <c r="W135" s="75"/>
      <c r="X135" s="75"/>
      <c r="Y135" s="75"/>
      <c r="Z135" s="75"/>
      <c r="AA135" s="75"/>
      <c r="AB135" s="86">
        <v>44390</v>
      </c>
      <c r="AC135" s="33">
        <v>30</v>
      </c>
      <c r="AD135" s="125">
        <f>IF('Depreciation calc'!$G135*'Depreciation calc'!$P135*'Depreciation calc'!$AC135&lt;N135,'Depreciation calc'!$G135*'Depreciation calc'!$P135*'Depreciation calc'!$AC135,N135)</f>
        <v>3.1666666666666665</v>
      </c>
      <c r="AE135" s="129">
        <f>'Depreciation calc'!$N135-'Depreciation calc'!$AD135</f>
        <v>15.833333333333334</v>
      </c>
      <c r="AF135" s="117" t="s">
        <v>53</v>
      </c>
      <c r="AG135" s="107" t="s">
        <v>278</v>
      </c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50" s="6" customFormat="1" ht="25.5" customHeight="1">
      <c r="A136" s="131">
        <v>128</v>
      </c>
      <c r="B136" s="76"/>
      <c r="C136" s="76"/>
      <c r="D136" s="141" t="s">
        <v>384</v>
      </c>
      <c r="E136" s="76"/>
      <c r="F136" s="106" t="s">
        <v>372</v>
      </c>
      <c r="G136" s="113">
        <v>1</v>
      </c>
      <c r="H136" s="76" t="s">
        <v>354</v>
      </c>
      <c r="I136" s="76" t="s">
        <v>57</v>
      </c>
      <c r="J136" s="79" t="s">
        <v>385</v>
      </c>
      <c r="K136" s="77"/>
      <c r="L136" s="75"/>
      <c r="M136" s="127">
        <v>22.91</v>
      </c>
      <c r="N136" s="127">
        <f>Таблица1332[[#This Row],[Actual quantity / Фактическое к-во]]*Таблица1332[[#This Row],[Unit cost per unit US$/ Цена за ед. в долл. США]]</f>
        <v>22.91</v>
      </c>
      <c r="O136" s="80">
        <v>15</v>
      </c>
      <c r="P136" s="92">
        <f>Таблица1332[[#This Row],[Unit cost per unit US$/ Цена за ед. в долл. США]]/Таблица1332[[#This Row],[Useful life of the asset as per POPP]]/12</f>
        <v>0.1272777777777778</v>
      </c>
      <c r="Q136" s="46" t="s">
        <v>48</v>
      </c>
      <c r="R136" s="29" t="s">
        <v>49</v>
      </c>
      <c r="S136" s="30" t="s">
        <v>356</v>
      </c>
      <c r="T136" s="75" t="s">
        <v>357</v>
      </c>
      <c r="U136" s="75"/>
      <c r="V136" s="75"/>
      <c r="W136" s="75"/>
      <c r="X136" s="75"/>
      <c r="Y136" s="75"/>
      <c r="Z136" s="75"/>
      <c r="AA136" s="75"/>
      <c r="AB136" s="86">
        <v>41302</v>
      </c>
      <c r="AC136" s="33">
        <v>132</v>
      </c>
      <c r="AD136" s="125">
        <f>IF('Depreciation calc'!$G136*'Depreciation calc'!$P136*'Depreciation calc'!$AC136&lt;N136,'Depreciation calc'!$G136*'Depreciation calc'!$P136*'Depreciation calc'!$AC136,N136)</f>
        <v>16.800666666666668</v>
      </c>
      <c r="AE136" s="129">
        <f>'Depreciation calc'!$N136-'Depreciation calc'!$AD136</f>
        <v>6.109333333333332</v>
      </c>
      <c r="AF136" s="117" t="s">
        <v>53</v>
      </c>
      <c r="AG136" s="107" t="s">
        <v>278</v>
      </c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50" s="6" customFormat="1" ht="25.5" customHeight="1">
      <c r="A137" s="131">
        <v>129</v>
      </c>
      <c r="B137" s="76"/>
      <c r="C137" s="76"/>
      <c r="D137" s="141" t="s">
        <v>384</v>
      </c>
      <c r="E137" s="76"/>
      <c r="F137" s="106" t="s">
        <v>372</v>
      </c>
      <c r="G137" s="113">
        <v>1</v>
      </c>
      <c r="H137" s="76" t="s">
        <v>354</v>
      </c>
      <c r="I137" s="76" t="s">
        <v>57</v>
      </c>
      <c r="J137" s="79" t="s">
        <v>386</v>
      </c>
      <c r="K137" s="77"/>
      <c r="L137" s="75"/>
      <c r="M137" s="127">
        <v>22.91</v>
      </c>
      <c r="N137" s="127">
        <f>Таблица1332[[#This Row],[Actual quantity / Фактическое к-во]]*Таблица1332[[#This Row],[Unit cost per unit US$/ Цена за ед. в долл. США]]</f>
        <v>22.91</v>
      </c>
      <c r="O137" s="80">
        <v>15</v>
      </c>
      <c r="P137" s="92">
        <f>Таблица1332[[#This Row],[Unit cost per unit US$/ Цена за ед. в долл. США]]/Таблица1332[[#This Row],[Useful life of the asset as per POPP]]/12</f>
        <v>0.1272777777777778</v>
      </c>
      <c r="Q137" s="46" t="s">
        <v>48</v>
      </c>
      <c r="R137" s="29" t="s">
        <v>49</v>
      </c>
      <c r="S137" s="30" t="s">
        <v>356</v>
      </c>
      <c r="T137" s="75" t="s">
        <v>357</v>
      </c>
      <c r="U137" s="75"/>
      <c r="V137" s="75"/>
      <c r="W137" s="75"/>
      <c r="X137" s="75"/>
      <c r="Y137" s="75"/>
      <c r="Z137" s="75"/>
      <c r="AA137" s="75"/>
      <c r="AB137" s="86">
        <v>41302</v>
      </c>
      <c r="AC137" s="33">
        <v>132</v>
      </c>
      <c r="AD137" s="125">
        <f>IF('Depreciation calc'!$G137*'Depreciation calc'!$P137*'Depreciation calc'!$AC137&lt;N137,'Depreciation calc'!$G137*'Depreciation calc'!$P137*'Depreciation calc'!$AC137,N137)</f>
        <v>16.800666666666668</v>
      </c>
      <c r="AE137" s="129">
        <f>'Depreciation calc'!$N137-'Depreciation calc'!$AD137</f>
        <v>6.109333333333332</v>
      </c>
      <c r="AF137" s="117" t="s">
        <v>53</v>
      </c>
      <c r="AG137" s="107" t="s">
        <v>278</v>
      </c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50" s="6" customFormat="1" ht="25.5" customHeight="1">
      <c r="A138" s="131">
        <v>130</v>
      </c>
      <c r="B138" s="76"/>
      <c r="C138" s="76"/>
      <c r="D138" s="141" t="s">
        <v>384</v>
      </c>
      <c r="E138" s="76"/>
      <c r="F138" s="106" t="s">
        <v>372</v>
      </c>
      <c r="G138" s="113">
        <v>1</v>
      </c>
      <c r="H138" s="76" t="s">
        <v>354</v>
      </c>
      <c r="I138" s="76" t="s">
        <v>57</v>
      </c>
      <c r="J138" s="79" t="s">
        <v>387</v>
      </c>
      <c r="K138" s="77"/>
      <c r="L138" s="75"/>
      <c r="M138" s="127">
        <v>22.91</v>
      </c>
      <c r="N138" s="127">
        <f>Таблица1332[[#This Row],[Actual quantity / Фактическое к-во]]*Таблица1332[[#This Row],[Unit cost per unit US$/ Цена за ед. в долл. США]]</f>
        <v>22.91</v>
      </c>
      <c r="O138" s="80">
        <v>15</v>
      </c>
      <c r="P138" s="92">
        <f>Таблица1332[[#This Row],[Unit cost per unit US$/ Цена за ед. в долл. США]]/Таблица1332[[#This Row],[Useful life of the asset as per POPP]]/12</f>
        <v>0.1272777777777778</v>
      </c>
      <c r="Q138" s="46" t="s">
        <v>48</v>
      </c>
      <c r="R138" s="29" t="s">
        <v>49</v>
      </c>
      <c r="S138" s="30" t="s">
        <v>356</v>
      </c>
      <c r="T138" s="75" t="s">
        <v>357</v>
      </c>
      <c r="U138" s="81"/>
      <c r="V138" s="81"/>
      <c r="W138" s="81"/>
      <c r="X138" s="81"/>
      <c r="Y138" s="81"/>
      <c r="Z138" s="81"/>
      <c r="AA138" s="81"/>
      <c r="AB138" s="86">
        <v>41302</v>
      </c>
      <c r="AC138" s="33">
        <v>132</v>
      </c>
      <c r="AD138" s="125">
        <f>IF('Depreciation calc'!$G138*'Depreciation calc'!$P138*'Depreciation calc'!$AC138&lt;N138,'Depreciation calc'!$G138*'Depreciation calc'!$P138*'Depreciation calc'!$AC138,N138)</f>
        <v>16.800666666666668</v>
      </c>
      <c r="AE138" s="129">
        <f>'Depreciation calc'!$N138-'Depreciation calc'!$AD138</f>
        <v>6.109333333333332</v>
      </c>
      <c r="AF138" s="117" t="s">
        <v>53</v>
      </c>
      <c r="AG138" s="107" t="s">
        <v>278</v>
      </c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50" s="6" customFormat="1" ht="25.5" customHeight="1">
      <c r="A139" s="131">
        <v>131</v>
      </c>
      <c r="B139" s="76"/>
      <c r="C139" s="76"/>
      <c r="D139" s="141" t="s">
        <v>388</v>
      </c>
      <c r="E139" s="76"/>
      <c r="F139" s="106" t="s">
        <v>372</v>
      </c>
      <c r="G139" s="113">
        <v>1</v>
      </c>
      <c r="H139" s="29" t="s">
        <v>274</v>
      </c>
      <c r="I139" s="76" t="s">
        <v>57</v>
      </c>
      <c r="J139" s="79" t="s">
        <v>389</v>
      </c>
      <c r="K139" s="77"/>
      <c r="L139" s="75"/>
      <c r="M139" s="127">
        <v>24.61</v>
      </c>
      <c r="N139" s="127">
        <f>Таблица1332[[#This Row],[Actual quantity / Фактическое к-во]]*Таблица1332[[#This Row],[Unit cost per unit US$/ Цена за ед. в долл. США]]</f>
        <v>24.61</v>
      </c>
      <c r="O139" s="80">
        <v>15</v>
      </c>
      <c r="P139" s="92">
        <f>Таблица1332[[#This Row],[Unit cost per unit US$/ Цена за ед. в долл. США]]/Таблица1332[[#This Row],[Useful life of the asset as per POPP]]/12</f>
        <v>0.13672222222222222</v>
      </c>
      <c r="Q139" s="46" t="s">
        <v>48</v>
      </c>
      <c r="R139" s="29" t="s">
        <v>49</v>
      </c>
      <c r="S139" s="30" t="s">
        <v>276</v>
      </c>
      <c r="T139" s="29" t="s">
        <v>277</v>
      </c>
      <c r="U139" s="29"/>
      <c r="V139" s="32"/>
      <c r="W139" s="30"/>
      <c r="X139" s="30"/>
      <c r="Y139" s="30"/>
      <c r="Z139" s="30"/>
      <c r="AA139" s="30"/>
      <c r="AB139" s="37">
        <v>41367</v>
      </c>
      <c r="AC139" s="33">
        <v>129</v>
      </c>
      <c r="AD139" s="125">
        <f>IF('Depreciation calc'!$G139*'Depreciation calc'!$P139*'Depreciation calc'!$AC139&lt;N139,'Depreciation calc'!$G139*'Depreciation calc'!$P139*'Depreciation calc'!$AC139,N139)</f>
        <v>17.637166666666666</v>
      </c>
      <c r="AE139" s="129">
        <f>'Depreciation calc'!$N139-'Depreciation calc'!$AD139</f>
        <v>6.9728333333333339</v>
      </c>
      <c r="AF139" s="117" t="s">
        <v>53</v>
      </c>
      <c r="AG139" s="107" t="s">
        <v>278</v>
      </c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50" s="6" customFormat="1" ht="25.5" customHeight="1">
      <c r="A140" s="131">
        <v>132</v>
      </c>
      <c r="B140" s="76"/>
      <c r="C140" s="76"/>
      <c r="D140" s="141" t="s">
        <v>388</v>
      </c>
      <c r="E140" s="76"/>
      <c r="F140" s="106" t="s">
        <v>372</v>
      </c>
      <c r="G140" s="113">
        <v>1</v>
      </c>
      <c r="H140" s="29" t="s">
        <v>274</v>
      </c>
      <c r="I140" s="76" t="s">
        <v>57</v>
      </c>
      <c r="J140" s="79" t="s">
        <v>390</v>
      </c>
      <c r="K140" s="77"/>
      <c r="L140" s="75"/>
      <c r="M140" s="127">
        <v>24.61</v>
      </c>
      <c r="N140" s="127">
        <f>Таблица1332[[#This Row],[Actual quantity / Фактическое к-во]]*Таблица1332[[#This Row],[Unit cost per unit US$/ Цена за ед. в долл. США]]</f>
        <v>24.61</v>
      </c>
      <c r="O140" s="80">
        <v>15</v>
      </c>
      <c r="P140" s="92">
        <f>Таблица1332[[#This Row],[Unit cost per unit US$/ Цена за ед. в долл. США]]/Таблица1332[[#This Row],[Useful life of the asset as per POPP]]/12</f>
        <v>0.13672222222222222</v>
      </c>
      <c r="Q140" s="46" t="s">
        <v>48</v>
      </c>
      <c r="R140" s="29" t="s">
        <v>49</v>
      </c>
      <c r="S140" s="30" t="s">
        <v>276</v>
      </c>
      <c r="T140" s="29" t="s">
        <v>277</v>
      </c>
      <c r="U140" s="29"/>
      <c r="V140" s="32"/>
      <c r="W140" s="30"/>
      <c r="X140" s="30"/>
      <c r="Y140" s="30"/>
      <c r="Z140" s="30"/>
      <c r="AA140" s="30"/>
      <c r="AB140" s="37">
        <v>41367</v>
      </c>
      <c r="AC140" s="33">
        <v>129</v>
      </c>
      <c r="AD140" s="125">
        <f>IF('Depreciation calc'!$G140*'Depreciation calc'!$P140*'Depreciation calc'!$AC140&lt;N140,'Depreciation calc'!$G140*'Depreciation calc'!$P140*'Depreciation calc'!$AC140,N140)</f>
        <v>17.637166666666666</v>
      </c>
      <c r="AE140" s="129">
        <f>'Depreciation calc'!$N140-'Depreciation calc'!$AD140</f>
        <v>6.9728333333333339</v>
      </c>
      <c r="AF140" s="117" t="s">
        <v>53</v>
      </c>
      <c r="AG140" s="107" t="s">
        <v>278</v>
      </c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50" s="6" customFormat="1" ht="25.5" customHeight="1">
      <c r="A141" s="131">
        <v>133</v>
      </c>
      <c r="B141" s="76"/>
      <c r="C141" s="76"/>
      <c r="D141" s="141" t="s">
        <v>66</v>
      </c>
      <c r="E141" s="76"/>
      <c r="F141" s="106" t="s">
        <v>391</v>
      </c>
      <c r="G141" s="109">
        <v>1</v>
      </c>
      <c r="H141" s="76" t="s">
        <v>67</v>
      </c>
      <c r="I141" s="76">
        <v>7745929</v>
      </c>
      <c r="J141" s="79" t="s">
        <v>392</v>
      </c>
      <c r="K141" s="77"/>
      <c r="L141" s="75"/>
      <c r="M141" s="127">
        <v>832.3</v>
      </c>
      <c r="N141" s="127">
        <f>Таблица1332[[#This Row],[Actual quantity / Фактическое к-во]]*Таблица1332[[#This Row],[Unit cost per unit US$/ Цена за ед. в долл. США]]</f>
        <v>832.3</v>
      </c>
      <c r="O141" s="80">
        <v>8</v>
      </c>
      <c r="P141" s="93">
        <f>Таблица1332[[#This Row],[Unit cost per unit US$/ Цена за ед. в долл. США]]/Таблица1332[[#This Row],[Useful life of the asset as per POPP]]/12</f>
        <v>8.6697916666666668</v>
      </c>
      <c r="Q141" s="46" t="s">
        <v>48</v>
      </c>
      <c r="R141" s="29" t="s">
        <v>49</v>
      </c>
      <c r="S141" s="99" t="s">
        <v>70</v>
      </c>
      <c r="T141" s="75" t="s">
        <v>71</v>
      </c>
      <c r="U141" s="75"/>
      <c r="V141" s="75"/>
      <c r="W141" s="76"/>
      <c r="X141" s="76"/>
      <c r="Y141" s="76"/>
      <c r="Z141" s="76"/>
      <c r="AA141" s="76"/>
      <c r="AB141" s="86">
        <v>41607</v>
      </c>
      <c r="AC141" s="33">
        <v>122</v>
      </c>
      <c r="AD141" s="125">
        <f>IF('Depreciation calc'!$G141*'Depreciation calc'!$P141*'Depreciation calc'!$AC141&lt;N141,'Depreciation calc'!$G141*'Depreciation calc'!$P141*'Depreciation calc'!$AC141,N141)</f>
        <v>832.3</v>
      </c>
      <c r="AE141" s="129">
        <f>'Depreciation calc'!$N141-'Depreciation calc'!$AD141</f>
        <v>0</v>
      </c>
      <c r="AF141" s="117" t="s">
        <v>53</v>
      </c>
      <c r="AG141" s="107" t="s">
        <v>61</v>
      </c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135"/>
      <c r="AS141" s="135"/>
      <c r="AT141" s="135"/>
      <c r="AU141" s="136"/>
      <c r="AV141" s="137"/>
      <c r="AW141" s="137"/>
      <c r="AX141" s="137"/>
    </row>
    <row r="142" spans="1:50" s="6" customFormat="1" ht="25.5" customHeight="1">
      <c r="A142" s="131">
        <v>134</v>
      </c>
      <c r="B142" s="30" t="s">
        <v>78</v>
      </c>
      <c r="C142" s="30">
        <v>2013</v>
      </c>
      <c r="D142" s="132" t="s">
        <v>393</v>
      </c>
      <c r="E142" s="29"/>
      <c r="F142" s="106" t="s">
        <v>391</v>
      </c>
      <c r="G142" s="108">
        <v>1</v>
      </c>
      <c r="H142" s="29" t="s">
        <v>63</v>
      </c>
      <c r="I142" s="29" t="s">
        <v>394</v>
      </c>
      <c r="J142" s="41" t="s">
        <v>395</v>
      </c>
      <c r="K142" s="31" t="s">
        <v>47</v>
      </c>
      <c r="L142" s="29">
        <v>47.35</v>
      </c>
      <c r="M142" s="125">
        <v>191.37</v>
      </c>
      <c r="N142" s="126">
        <f>Таблица1332[[#This Row],[Actual quantity / Фактическое к-во]]*Таблица1332[[#This Row],[Unit cost per unit US$/ Цена за ед. в долл. США]]</f>
        <v>191.37</v>
      </c>
      <c r="O142" s="27">
        <v>8</v>
      </c>
      <c r="P142" s="92">
        <f>Таблица1332[[#This Row],[Unit cost per unit US$/ Цена за ед. в долл. США]]/Таблица1332[[#This Row],[Useful life of the asset as per POPP]]/12</f>
        <v>1.9934375</v>
      </c>
      <c r="Q142" s="46" t="s">
        <v>48</v>
      </c>
      <c r="R142" s="29" t="s">
        <v>49</v>
      </c>
      <c r="S142" s="30" t="s">
        <v>64</v>
      </c>
      <c r="T142" s="43" t="s">
        <v>65</v>
      </c>
      <c r="U142" s="29" t="s">
        <v>52</v>
      </c>
      <c r="V142" s="32">
        <v>41270</v>
      </c>
      <c r="W142" s="30">
        <v>51.66</v>
      </c>
      <c r="X142" s="30"/>
      <c r="Y142" s="30"/>
      <c r="Z142" s="30"/>
      <c r="AA142" s="30"/>
      <c r="AB142" s="37">
        <v>41597</v>
      </c>
      <c r="AC142" s="33">
        <v>122</v>
      </c>
      <c r="AD142" s="125">
        <f>IF('Depreciation calc'!$G142*'Depreciation calc'!$P142*'Depreciation calc'!$AC142&lt;N142,'Depreciation calc'!$G142*'Depreciation calc'!$P142*'Depreciation calc'!$AC142,N142)</f>
        <v>191.37</v>
      </c>
      <c r="AE142" s="129">
        <f>'Depreciation calc'!$N142-'Depreciation calc'!$AD142</f>
        <v>0</v>
      </c>
      <c r="AF142" s="117" t="s">
        <v>53</v>
      </c>
      <c r="AG142" s="107" t="s">
        <v>61</v>
      </c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135"/>
      <c r="AS142" s="135"/>
      <c r="AT142" s="135"/>
      <c r="AU142" s="136"/>
      <c r="AV142" s="137"/>
      <c r="AW142" s="137"/>
      <c r="AX142" s="137"/>
    </row>
    <row r="143" spans="1:50" s="6" customFormat="1" ht="25.5" customHeight="1">
      <c r="A143" s="131">
        <v>135</v>
      </c>
      <c r="B143" s="76"/>
      <c r="C143" s="76"/>
      <c r="D143" s="141" t="s">
        <v>73</v>
      </c>
      <c r="E143" s="76"/>
      <c r="F143" s="106" t="s">
        <v>391</v>
      </c>
      <c r="G143" s="109">
        <v>1</v>
      </c>
      <c r="H143" s="76" t="s">
        <v>74</v>
      </c>
      <c r="I143" s="76">
        <v>904571</v>
      </c>
      <c r="J143" s="79" t="s">
        <v>396</v>
      </c>
      <c r="K143" s="77"/>
      <c r="L143" s="75"/>
      <c r="M143" s="127">
        <v>4416.49</v>
      </c>
      <c r="N143" s="127">
        <f>Таблица1332[[#This Row],[Actual quantity / Фактическое к-во]]*Таблица1332[[#This Row],[Unit cost per unit US$/ Цена за ед. в долл. США]]</f>
        <v>4416.49</v>
      </c>
      <c r="O143" s="80">
        <v>8</v>
      </c>
      <c r="P143" s="93">
        <f>Таблица1332[[#This Row],[Unit cost per unit US$/ Цена за ед. в долл. США]]/Таблица1332[[#This Row],[Useful life of the asset as per POPP]]/12</f>
        <v>46.005104166666662</v>
      </c>
      <c r="Q143" s="46" t="s">
        <v>48</v>
      </c>
      <c r="R143" s="29" t="s">
        <v>49</v>
      </c>
      <c r="S143" s="30" t="s">
        <v>76</v>
      </c>
      <c r="T143" s="75" t="s">
        <v>77</v>
      </c>
      <c r="U143" s="75"/>
      <c r="V143" s="75"/>
      <c r="W143" s="76"/>
      <c r="X143" s="76"/>
      <c r="Y143" s="76"/>
      <c r="Z143" s="76"/>
      <c r="AA143" s="76"/>
      <c r="AB143" s="37">
        <v>41656</v>
      </c>
      <c r="AC143" s="33">
        <v>120</v>
      </c>
      <c r="AD143" s="125">
        <f>IF('Depreciation calc'!$G143*'Depreciation calc'!$P143*'Depreciation calc'!$AC143&lt;N143,'Depreciation calc'!$G143*'Depreciation calc'!$P143*'Depreciation calc'!$AC143,N143)</f>
        <v>4416.49</v>
      </c>
      <c r="AE143" s="129">
        <f>'Depreciation calc'!$N143-'Depreciation calc'!$AD143</f>
        <v>0</v>
      </c>
      <c r="AF143" s="117" t="s">
        <v>53</v>
      </c>
      <c r="AG143" s="107" t="s">
        <v>61</v>
      </c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135"/>
      <c r="AS143" s="135"/>
      <c r="AT143" s="135"/>
      <c r="AU143" s="136"/>
      <c r="AV143" s="137"/>
      <c r="AW143" s="137"/>
      <c r="AX143" s="137"/>
    </row>
    <row r="144" spans="1:50" s="6" customFormat="1" ht="25.5" customHeight="1">
      <c r="A144" s="131">
        <v>136</v>
      </c>
      <c r="B144" s="76"/>
      <c r="C144" s="76"/>
      <c r="D144" s="141" t="s">
        <v>397</v>
      </c>
      <c r="E144" s="76"/>
      <c r="F144" s="106" t="s">
        <v>391</v>
      </c>
      <c r="G144" s="109">
        <v>1</v>
      </c>
      <c r="H144" s="76" t="s">
        <v>56</v>
      </c>
      <c r="I144" s="76" t="s">
        <v>398</v>
      </c>
      <c r="J144" s="79" t="s">
        <v>399</v>
      </c>
      <c r="K144" s="77"/>
      <c r="L144" s="75"/>
      <c r="M144" s="127">
        <v>253.64</v>
      </c>
      <c r="N144" s="127">
        <f>Таблица1332[[#This Row],[Actual quantity / Фактическое к-во]]*Таблица1332[[#This Row],[Unit cost per unit US$/ Цена за ед. в долл. США]]</f>
        <v>253.64</v>
      </c>
      <c r="O144" s="80">
        <v>8</v>
      </c>
      <c r="P144" s="93">
        <f>Таблица1332[[#This Row],[Unit cost per unit US$/ Цена за ед. в долл. США]]/Таблица1332[[#This Row],[Useful life of the asset as per POPP]]/12</f>
        <v>2.6420833333333333</v>
      </c>
      <c r="Q144" s="46" t="s">
        <v>48</v>
      </c>
      <c r="R144" s="29" t="s">
        <v>49</v>
      </c>
      <c r="S144" s="30" t="s">
        <v>59</v>
      </c>
      <c r="T144" s="75" t="s">
        <v>60</v>
      </c>
      <c r="U144" s="75"/>
      <c r="V144" s="75"/>
      <c r="W144" s="76"/>
      <c r="X144" s="76"/>
      <c r="Y144" s="76"/>
      <c r="Z144" s="76"/>
      <c r="AA144" s="76"/>
      <c r="AB144" s="86">
        <v>41286</v>
      </c>
      <c r="AC144" s="33">
        <v>132</v>
      </c>
      <c r="AD144" s="125">
        <f>IF('Depreciation calc'!$G144*'Depreciation calc'!$P144*'Depreciation calc'!$AC144&lt;N144,'Depreciation calc'!$G144*'Depreciation calc'!$P144*'Depreciation calc'!$AC144,N144)</f>
        <v>253.64</v>
      </c>
      <c r="AE144" s="129">
        <f>'Depreciation calc'!$N144-'Depreciation calc'!$AD144</f>
        <v>0</v>
      </c>
      <c r="AF144" s="117" t="s">
        <v>53</v>
      </c>
      <c r="AG144" s="107" t="s">
        <v>61</v>
      </c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135"/>
      <c r="AS144" s="135"/>
      <c r="AT144" s="135"/>
      <c r="AU144" s="136"/>
      <c r="AV144" s="137"/>
      <c r="AW144" s="137"/>
      <c r="AX144" s="137"/>
    </row>
    <row r="145" spans="1:50" s="6" customFormat="1" ht="25.5" customHeight="1">
      <c r="A145" s="131">
        <v>137</v>
      </c>
      <c r="B145" s="76"/>
      <c r="C145" s="76"/>
      <c r="D145" s="141" t="s">
        <v>400</v>
      </c>
      <c r="E145" s="76"/>
      <c r="F145" s="106" t="s">
        <v>391</v>
      </c>
      <c r="G145" s="109">
        <v>1</v>
      </c>
      <c r="H145" s="76" t="s">
        <v>327</v>
      </c>
      <c r="I145" s="76" t="s">
        <v>401</v>
      </c>
      <c r="J145" s="79" t="s">
        <v>402</v>
      </c>
      <c r="K145" s="77"/>
      <c r="L145" s="75"/>
      <c r="M145" s="127">
        <v>1452.02</v>
      </c>
      <c r="N145" s="127">
        <f>Таблица1332[[#This Row],[Actual quantity / Фактическое к-во]]*Таблица1332[[#This Row],[Unit cost per unit US$/ Цена за ед. в долл. США]]</f>
        <v>1452.02</v>
      </c>
      <c r="O145" s="80">
        <v>20</v>
      </c>
      <c r="P145" s="93">
        <f>Таблица1332[[#This Row],[Unit cost per unit US$/ Цена за ед. в долл. США]]/Таблица1332[[#This Row],[Useful life of the asset as per POPP]]/12</f>
        <v>6.0500833333333333</v>
      </c>
      <c r="Q145" s="46" t="s">
        <v>48</v>
      </c>
      <c r="R145" s="29" t="s">
        <v>49</v>
      </c>
      <c r="S145" s="99" t="s">
        <v>329</v>
      </c>
      <c r="T145" s="75" t="s">
        <v>330</v>
      </c>
      <c r="U145" s="75"/>
      <c r="V145" s="75"/>
      <c r="W145" s="76"/>
      <c r="X145" s="76"/>
      <c r="Y145" s="76"/>
      <c r="Z145" s="76"/>
      <c r="AA145" s="76"/>
      <c r="AB145" s="86">
        <v>41303</v>
      </c>
      <c r="AC145" s="33">
        <v>132</v>
      </c>
      <c r="AD145" s="125">
        <f>IF('Depreciation calc'!$G145*'Depreciation calc'!$P145*'Depreciation calc'!$AC145&lt;N145,'Depreciation calc'!$G145*'Depreciation calc'!$P145*'Depreciation calc'!$AC145,N145)</f>
        <v>798.61099999999999</v>
      </c>
      <c r="AE145" s="129">
        <f>'Depreciation calc'!$N145-'Depreciation calc'!$AD145</f>
        <v>653.40899999999999</v>
      </c>
      <c r="AF145" s="117" t="s">
        <v>53</v>
      </c>
      <c r="AG145" s="107" t="s">
        <v>54</v>
      </c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135"/>
      <c r="AS145" s="135"/>
      <c r="AT145" s="135"/>
      <c r="AU145" s="136"/>
      <c r="AV145" s="137"/>
      <c r="AW145" s="137"/>
      <c r="AX145" s="137"/>
    </row>
    <row r="146" spans="1:50" s="6" customFormat="1" ht="25.5" customHeight="1">
      <c r="A146" s="131">
        <v>138</v>
      </c>
      <c r="B146" s="76"/>
      <c r="C146" s="76"/>
      <c r="D146" s="141" t="s">
        <v>403</v>
      </c>
      <c r="E146" s="76"/>
      <c r="F146" s="106" t="s">
        <v>391</v>
      </c>
      <c r="G146" s="109">
        <v>1</v>
      </c>
      <c r="H146" s="76" t="s">
        <v>327</v>
      </c>
      <c r="I146" s="76" t="s">
        <v>57</v>
      </c>
      <c r="J146" s="79" t="s">
        <v>404</v>
      </c>
      <c r="K146" s="77"/>
      <c r="L146" s="75"/>
      <c r="M146" s="127">
        <v>126.26</v>
      </c>
      <c r="N146" s="127">
        <f>Таблица1332[[#This Row],[Actual quantity / Фактическое к-во]]*Таблица1332[[#This Row],[Unit cost per unit US$/ Цена за ед. в долл. США]]</f>
        <v>126.26</v>
      </c>
      <c r="O146" s="80">
        <v>8</v>
      </c>
      <c r="P146" s="93">
        <f>Таблица1332[[#This Row],[Unit cost per unit US$/ Цена за ед. в долл. США]]/Таблица1332[[#This Row],[Useful life of the asset as per POPP]]/12</f>
        <v>1.3152083333333333</v>
      </c>
      <c r="Q146" s="46" t="s">
        <v>48</v>
      </c>
      <c r="R146" s="29" t="s">
        <v>49</v>
      </c>
      <c r="S146" s="99" t="s">
        <v>329</v>
      </c>
      <c r="T146" s="75" t="s">
        <v>330</v>
      </c>
      <c r="U146" s="75"/>
      <c r="V146" s="75"/>
      <c r="W146" s="76"/>
      <c r="X146" s="76"/>
      <c r="Y146" s="76"/>
      <c r="Z146" s="76"/>
      <c r="AA146" s="76"/>
      <c r="AB146" s="86">
        <v>41303</v>
      </c>
      <c r="AC146" s="33">
        <v>132</v>
      </c>
      <c r="AD146" s="125">
        <f>IF('Depreciation calc'!$G146*'Depreciation calc'!$P146*'Depreciation calc'!$AC146&lt;N146,'Depreciation calc'!$G146*'Depreciation calc'!$P146*'Depreciation calc'!$AC146,N146)</f>
        <v>126.26</v>
      </c>
      <c r="AE146" s="129">
        <f>'Depreciation calc'!$N146-'Depreciation calc'!$AD146</f>
        <v>0</v>
      </c>
      <c r="AF146" s="117" t="s">
        <v>53</v>
      </c>
      <c r="AG146" s="107" t="s">
        <v>61</v>
      </c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135"/>
      <c r="AS146" s="135"/>
      <c r="AT146" s="135"/>
      <c r="AU146" s="136"/>
      <c r="AV146" s="137"/>
      <c r="AW146" s="137"/>
      <c r="AX146" s="137"/>
    </row>
    <row r="147" spans="1:50" s="6" customFormat="1" ht="25.5" customHeight="1">
      <c r="A147" s="131">
        <v>139</v>
      </c>
      <c r="B147" s="76"/>
      <c r="C147" s="76"/>
      <c r="D147" s="141" t="s">
        <v>405</v>
      </c>
      <c r="E147" s="76"/>
      <c r="F147" s="106" t="s">
        <v>391</v>
      </c>
      <c r="G147" s="109">
        <v>1</v>
      </c>
      <c r="H147" s="76" t="s">
        <v>354</v>
      </c>
      <c r="I147" s="76" t="s">
        <v>57</v>
      </c>
      <c r="J147" s="79" t="s">
        <v>406</v>
      </c>
      <c r="K147" s="77"/>
      <c r="L147" s="75"/>
      <c r="M147" s="127">
        <v>23.04</v>
      </c>
      <c r="N147" s="127">
        <f>Таблица1332[[#This Row],[Actual quantity / Фактическое к-во]]*Таблица1332[[#This Row],[Unit cost per unit US$/ Цена за ед. в долл. США]]</f>
        <v>23.04</v>
      </c>
      <c r="O147" s="80">
        <v>15</v>
      </c>
      <c r="P147" s="93">
        <f>Таблица1332[[#This Row],[Unit cost per unit US$/ Цена за ед. в долл. США]]/Таблица1332[[#This Row],[Useful life of the asset as per POPP]]/12</f>
        <v>0.128</v>
      </c>
      <c r="Q147" s="46" t="s">
        <v>48</v>
      </c>
      <c r="R147" s="29" t="s">
        <v>49</v>
      </c>
      <c r="S147" s="99" t="s">
        <v>407</v>
      </c>
      <c r="T147" s="75" t="s">
        <v>65</v>
      </c>
      <c r="U147" s="75"/>
      <c r="V147" s="75"/>
      <c r="W147" s="76"/>
      <c r="X147" s="76"/>
      <c r="Y147" s="76"/>
      <c r="Z147" s="76"/>
      <c r="AA147" s="76"/>
      <c r="AB147" s="86">
        <v>41257</v>
      </c>
      <c r="AC147" s="33">
        <v>133</v>
      </c>
      <c r="AD147" s="125">
        <f>IF('Depreciation calc'!$G147*'Depreciation calc'!$P147*'Depreciation calc'!$AC147&lt;N147,'Depreciation calc'!$G147*'Depreciation calc'!$P147*'Depreciation calc'!$AC147,N147)</f>
        <v>17.024000000000001</v>
      </c>
      <c r="AE147" s="129">
        <f>'Depreciation calc'!$N147-'Depreciation calc'!$AD147</f>
        <v>6.0159999999999982</v>
      </c>
      <c r="AF147" s="117" t="s">
        <v>53</v>
      </c>
      <c r="AG147" s="107" t="s">
        <v>278</v>
      </c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135"/>
      <c r="AS147" s="135"/>
      <c r="AT147" s="135"/>
      <c r="AU147" s="136"/>
      <c r="AV147" s="137"/>
      <c r="AW147" s="137"/>
      <c r="AX147" s="137"/>
    </row>
    <row r="148" spans="1:50" s="6" customFormat="1" ht="25.5" customHeight="1">
      <c r="A148" s="131">
        <v>140</v>
      </c>
      <c r="B148" s="76"/>
      <c r="C148" s="76"/>
      <c r="D148" s="141" t="s">
        <v>408</v>
      </c>
      <c r="E148" s="76"/>
      <c r="F148" s="106" t="s">
        <v>391</v>
      </c>
      <c r="G148" s="109">
        <v>1</v>
      </c>
      <c r="H148" s="76" t="s">
        <v>288</v>
      </c>
      <c r="I148" s="76" t="s">
        <v>409</v>
      </c>
      <c r="J148" s="79" t="s">
        <v>410</v>
      </c>
      <c r="K148" s="77"/>
      <c r="L148" s="75"/>
      <c r="M148" s="127">
        <v>1035</v>
      </c>
      <c r="N148" s="127">
        <f>Таблица1332[[#This Row],[Actual quantity / Фактическое к-во]]*Таблица1332[[#This Row],[Unit cost per unit US$/ Цена за ед. в долл. США]]</f>
        <v>1035</v>
      </c>
      <c r="O148" s="80">
        <v>8</v>
      </c>
      <c r="P148" s="93">
        <f>Таблица1332[[#This Row],[Unit cost per unit US$/ Цена за ед. в долл. США]]/Таблица1332[[#This Row],[Useful life of the asset as per POPP]]/12</f>
        <v>10.78125</v>
      </c>
      <c r="Q148" s="46" t="s">
        <v>48</v>
      </c>
      <c r="R148" s="29" t="s">
        <v>49</v>
      </c>
      <c r="S148" s="30" t="s">
        <v>291</v>
      </c>
      <c r="T148" s="75" t="s">
        <v>292</v>
      </c>
      <c r="U148" s="75"/>
      <c r="V148" s="75"/>
      <c r="W148" s="76"/>
      <c r="X148" s="76"/>
      <c r="Y148" s="76"/>
      <c r="Z148" s="76"/>
      <c r="AA148" s="76"/>
      <c r="AB148" s="86">
        <v>42752</v>
      </c>
      <c r="AC148" s="33">
        <v>84</v>
      </c>
      <c r="AD148" s="125">
        <f>IF('Depreciation calc'!$G148*'Depreciation calc'!$P148*'Depreciation calc'!$AC148&lt;N148,'Depreciation calc'!$G148*'Depreciation calc'!$P148*'Depreciation calc'!$AC148,N148)</f>
        <v>905.625</v>
      </c>
      <c r="AE148" s="129">
        <f>'Depreciation calc'!$N148-'Depreciation calc'!$AD148</f>
        <v>129.375</v>
      </c>
      <c r="AF148" s="117" t="s">
        <v>53</v>
      </c>
      <c r="AG148" s="107" t="s">
        <v>61</v>
      </c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135"/>
      <c r="AS148" s="135"/>
      <c r="AT148" s="135"/>
      <c r="AU148" s="136"/>
      <c r="AV148" s="137"/>
      <c r="AW148" s="137"/>
      <c r="AX148" s="137"/>
    </row>
    <row r="149" spans="1:50" s="6" customFormat="1" ht="25.5" customHeight="1">
      <c r="A149" s="131">
        <v>141</v>
      </c>
      <c r="B149" s="76"/>
      <c r="C149" s="76"/>
      <c r="D149" s="141" t="s">
        <v>411</v>
      </c>
      <c r="E149" s="76"/>
      <c r="F149" s="106" t="s">
        <v>412</v>
      </c>
      <c r="G149" s="109">
        <v>1</v>
      </c>
      <c r="H149" s="76" t="s">
        <v>413</v>
      </c>
      <c r="I149" s="76" t="s">
        <v>414</v>
      </c>
      <c r="J149" s="79" t="s">
        <v>415</v>
      </c>
      <c r="K149" s="77"/>
      <c r="L149" s="75"/>
      <c r="M149" s="127">
        <v>394.32</v>
      </c>
      <c r="N149" s="127">
        <f>Таблица1332[[#This Row],[Actual quantity / Фактическое к-во]]*Таблица1332[[#This Row],[Unit cost per unit US$/ Цена за ед. в долл. США]]</f>
        <v>394.32</v>
      </c>
      <c r="O149" s="80">
        <v>20</v>
      </c>
      <c r="P149" s="93">
        <f>Таблица1332[[#This Row],[Unit cost per unit US$/ Цена за ед. в долл. США]]/Таблица1332[[#This Row],[Useful life of the asset as per POPP]]/12</f>
        <v>1.643</v>
      </c>
      <c r="Q149" s="46" t="s">
        <v>48</v>
      </c>
      <c r="R149" s="29" t="s">
        <v>49</v>
      </c>
      <c r="S149" s="99" t="s">
        <v>416</v>
      </c>
      <c r="T149" s="75" t="s">
        <v>65</v>
      </c>
      <c r="U149" s="75"/>
      <c r="V149" s="75"/>
      <c r="W149" s="76"/>
      <c r="X149" s="76"/>
      <c r="Y149" s="76"/>
      <c r="Z149" s="76"/>
      <c r="AA149" s="76"/>
      <c r="AB149" s="86">
        <v>42069</v>
      </c>
      <c r="AC149" s="33">
        <v>106</v>
      </c>
      <c r="AD149" s="125">
        <f>IF('Depreciation calc'!$G149*'Depreciation calc'!$P149*'Depreciation calc'!$AC149&lt;N149,'Depreciation calc'!$G149*'Depreciation calc'!$P149*'Depreciation calc'!$AC149,N149)</f>
        <v>174.15800000000002</v>
      </c>
      <c r="AE149" s="129">
        <f>'Depreciation calc'!$N149-'Depreciation calc'!$AD149</f>
        <v>220.16199999999998</v>
      </c>
      <c r="AF149" s="117" t="s">
        <v>53</v>
      </c>
      <c r="AG149" s="107" t="s">
        <v>54</v>
      </c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135"/>
      <c r="AS149" s="135"/>
      <c r="AT149" s="135"/>
      <c r="AU149" s="136"/>
      <c r="AV149" s="137"/>
      <c r="AW149" s="137"/>
      <c r="AX149" s="137"/>
    </row>
    <row r="150" spans="1:50" s="6" customFormat="1" ht="25.5" customHeight="1">
      <c r="A150" s="131">
        <v>142</v>
      </c>
      <c r="B150" s="76"/>
      <c r="C150" s="76"/>
      <c r="D150" s="141" t="s">
        <v>417</v>
      </c>
      <c r="E150" s="76"/>
      <c r="F150" s="106" t="s">
        <v>412</v>
      </c>
      <c r="G150" s="109">
        <v>1</v>
      </c>
      <c r="H150" s="76" t="s">
        <v>413</v>
      </c>
      <c r="I150" s="76" t="s">
        <v>418</v>
      </c>
      <c r="J150" s="79" t="s">
        <v>419</v>
      </c>
      <c r="K150" s="77"/>
      <c r="L150" s="75"/>
      <c r="M150" s="127">
        <v>394.32</v>
      </c>
      <c r="N150" s="127">
        <f>Таблица1332[[#This Row],[Actual quantity / Фактическое к-во]]*Таблица1332[[#This Row],[Unit cost per unit US$/ Цена за ед. в долл. США]]</f>
        <v>394.32</v>
      </c>
      <c r="O150" s="80">
        <v>20</v>
      </c>
      <c r="P150" s="93">
        <f>Таблица1332[[#This Row],[Unit cost per unit US$/ Цена за ед. в долл. США]]/Таблица1332[[#This Row],[Useful life of the asset as per POPP]]/12</f>
        <v>1.643</v>
      </c>
      <c r="Q150" s="46" t="s">
        <v>48</v>
      </c>
      <c r="R150" s="29" t="s">
        <v>49</v>
      </c>
      <c r="S150" s="99" t="s">
        <v>416</v>
      </c>
      <c r="T150" s="75" t="s">
        <v>65</v>
      </c>
      <c r="U150" s="75"/>
      <c r="V150" s="75"/>
      <c r="W150" s="76"/>
      <c r="X150" s="76"/>
      <c r="Y150" s="76"/>
      <c r="Z150" s="76"/>
      <c r="AA150" s="76"/>
      <c r="AB150" s="86">
        <v>42069</v>
      </c>
      <c r="AC150" s="33">
        <v>106</v>
      </c>
      <c r="AD150" s="125">
        <f>IF('Depreciation calc'!$G150*'Depreciation calc'!$P150*'Depreciation calc'!$AC150&lt;N150,'Depreciation calc'!$G150*'Depreciation calc'!$P150*'Depreciation calc'!$AC150,N150)</f>
        <v>174.15800000000002</v>
      </c>
      <c r="AE150" s="129">
        <f>'Depreciation calc'!$N150-'Depreciation calc'!$AD150</f>
        <v>220.16199999999998</v>
      </c>
      <c r="AF150" s="117" t="s">
        <v>53</v>
      </c>
      <c r="AG150" s="107" t="s">
        <v>54</v>
      </c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135"/>
      <c r="AS150" s="135"/>
      <c r="AT150" s="135"/>
      <c r="AU150" s="136"/>
      <c r="AV150" s="137"/>
      <c r="AW150" s="137"/>
      <c r="AX150" s="137"/>
    </row>
    <row r="151" spans="1:50" s="6" customFormat="1" ht="25.5" customHeight="1">
      <c r="A151" s="131">
        <v>143</v>
      </c>
      <c r="B151" s="76"/>
      <c r="C151" s="76"/>
      <c r="D151" s="141" t="s">
        <v>420</v>
      </c>
      <c r="E151" s="76"/>
      <c r="F151" s="106" t="s">
        <v>412</v>
      </c>
      <c r="G151" s="109">
        <v>1</v>
      </c>
      <c r="H151" s="76" t="s">
        <v>74</v>
      </c>
      <c r="I151" s="76">
        <v>2494263</v>
      </c>
      <c r="J151" s="79" t="s">
        <v>421</v>
      </c>
      <c r="K151" s="77"/>
      <c r="L151" s="75"/>
      <c r="M151" s="127">
        <v>817.66</v>
      </c>
      <c r="N151" s="127">
        <f>Таблица1332[[#This Row],[Actual quantity / Фактическое к-во]]*Таблица1332[[#This Row],[Unit cost per unit US$/ Цена за ед. в долл. США]]</f>
        <v>817.66</v>
      </c>
      <c r="O151" s="80">
        <v>8</v>
      </c>
      <c r="P151" s="93">
        <f>Таблица1332[[#This Row],[Unit cost per unit US$/ Цена за ед. в долл. США]]/Таблица1332[[#This Row],[Useful life of the asset as per POPP]]/12</f>
        <v>8.5172916666666669</v>
      </c>
      <c r="Q151" s="46" t="s">
        <v>48</v>
      </c>
      <c r="R151" s="29" t="s">
        <v>49</v>
      </c>
      <c r="S151" s="99" t="s">
        <v>422</v>
      </c>
      <c r="T151" s="75" t="s">
        <v>423</v>
      </c>
      <c r="U151" s="75"/>
      <c r="V151" s="75"/>
      <c r="W151" s="76"/>
      <c r="X151" s="76"/>
      <c r="Y151" s="76"/>
      <c r="Z151" s="76"/>
      <c r="AA151" s="76"/>
      <c r="AB151" s="86">
        <v>41740</v>
      </c>
      <c r="AC151" s="33">
        <v>117</v>
      </c>
      <c r="AD151" s="125">
        <f>IF('Depreciation calc'!$G151*'Depreciation calc'!$P151*'Depreciation calc'!$AC151&lt;N151,'Depreciation calc'!$G151*'Depreciation calc'!$P151*'Depreciation calc'!$AC151,N151)</f>
        <v>817.66</v>
      </c>
      <c r="AE151" s="129">
        <f>'Depreciation calc'!$N151-'Depreciation calc'!$AD151</f>
        <v>0</v>
      </c>
      <c r="AF151" s="117" t="s">
        <v>53</v>
      </c>
      <c r="AG151" s="107" t="s">
        <v>424</v>
      </c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135"/>
      <c r="AS151" s="135"/>
      <c r="AT151" s="135"/>
      <c r="AU151" s="136"/>
      <c r="AV151" s="137"/>
      <c r="AW151" s="137"/>
      <c r="AX151" s="137"/>
    </row>
    <row r="152" spans="1:50" s="6" customFormat="1" ht="25.5" customHeight="1">
      <c r="A152" s="131">
        <v>144</v>
      </c>
      <c r="B152" s="76"/>
      <c r="C152" s="76"/>
      <c r="D152" s="141" t="s">
        <v>425</v>
      </c>
      <c r="E152" s="76"/>
      <c r="F152" s="106" t="s">
        <v>412</v>
      </c>
      <c r="G152" s="109">
        <v>1</v>
      </c>
      <c r="H152" s="76" t="s">
        <v>426</v>
      </c>
      <c r="I152" s="76" t="s">
        <v>57</v>
      </c>
      <c r="J152" s="79" t="s">
        <v>427</v>
      </c>
      <c r="K152" s="77"/>
      <c r="L152" s="75"/>
      <c r="M152" s="127">
        <v>476.26</v>
      </c>
      <c r="N152" s="127">
        <f>Таблица1332[[#This Row],[Actual quantity / Фактическое к-во]]*Таблица1332[[#This Row],[Unit cost per unit US$/ Цена за ед. в долл. США]]</f>
        <v>476.26</v>
      </c>
      <c r="O152" s="80">
        <v>20</v>
      </c>
      <c r="P152" s="93">
        <f>Таблица1332[[#This Row],[Unit cost per unit US$/ Цена за ед. в долл. США]]/Таблица1332[[#This Row],[Useful life of the asset as per POPP]]/12</f>
        <v>1.9844166666666665</v>
      </c>
      <c r="Q152" s="46" t="s">
        <v>48</v>
      </c>
      <c r="R152" s="29" t="s">
        <v>49</v>
      </c>
      <c r="S152" s="99" t="s">
        <v>428</v>
      </c>
      <c r="T152" s="75" t="s">
        <v>429</v>
      </c>
      <c r="U152" s="75"/>
      <c r="V152" s="75"/>
      <c r="W152" s="76"/>
      <c r="X152" s="76"/>
      <c r="Y152" s="76"/>
      <c r="Z152" s="76"/>
      <c r="AA152" s="76"/>
      <c r="AB152" s="86">
        <v>43774</v>
      </c>
      <c r="AC152" s="33">
        <v>50</v>
      </c>
      <c r="AD152" s="125">
        <f>IF('Depreciation calc'!$G152*'Depreciation calc'!$P152*'Depreciation calc'!$AC152&lt;N152,'Depreciation calc'!$G152*'Depreciation calc'!$P152*'Depreciation calc'!$AC152,N152)</f>
        <v>99.220833333333331</v>
      </c>
      <c r="AE152" s="129">
        <f>'Depreciation calc'!$N152-'Depreciation calc'!$AD152</f>
        <v>377.03916666666669</v>
      </c>
      <c r="AF152" s="117" t="s">
        <v>53</v>
      </c>
      <c r="AG152" s="107" t="s">
        <v>54</v>
      </c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135"/>
      <c r="AS152" s="135"/>
      <c r="AT152" s="135"/>
      <c r="AU152" s="136"/>
      <c r="AV152" s="137"/>
      <c r="AW152" s="137"/>
      <c r="AX152" s="137"/>
    </row>
    <row r="153" spans="1:50" s="6" customFormat="1" ht="25.5" customHeight="1">
      <c r="A153" s="131">
        <v>145</v>
      </c>
      <c r="B153" s="76"/>
      <c r="C153" s="76"/>
      <c r="D153" s="141" t="s">
        <v>430</v>
      </c>
      <c r="E153" s="76"/>
      <c r="F153" s="106" t="s">
        <v>431</v>
      </c>
      <c r="G153" s="109">
        <v>1</v>
      </c>
      <c r="H153" s="76" t="s">
        <v>282</v>
      </c>
      <c r="I153" s="76" t="s">
        <v>57</v>
      </c>
      <c r="J153" s="79" t="s">
        <v>432</v>
      </c>
      <c r="K153" s="77"/>
      <c r="L153" s="75"/>
      <c r="M153" s="127">
        <v>57.03</v>
      </c>
      <c r="N153" s="127">
        <f>Таблица1332[[#This Row],[Actual quantity / Фактическое к-во]]*Таблица1332[[#This Row],[Unit cost per unit US$/ Цена за ед. в долл. США]]</f>
        <v>57.03</v>
      </c>
      <c r="O153" s="80">
        <v>8</v>
      </c>
      <c r="P153" s="93">
        <f>Таблица1332[[#This Row],[Unit cost per unit US$/ Цена за ед. в долл. США]]/Таблица1332[[#This Row],[Useful life of the asset as per POPP]]/12</f>
        <v>0.59406250000000005</v>
      </c>
      <c r="Q153" s="46" t="s">
        <v>48</v>
      </c>
      <c r="R153" s="29" t="s">
        <v>49</v>
      </c>
      <c r="S153" s="99" t="s">
        <v>285</v>
      </c>
      <c r="T153" s="75" t="s">
        <v>65</v>
      </c>
      <c r="U153" s="75"/>
      <c r="V153" s="75"/>
      <c r="W153" s="76"/>
      <c r="X153" s="76"/>
      <c r="Y153" s="76"/>
      <c r="Z153" s="76"/>
      <c r="AA153" s="76"/>
      <c r="AB153" s="86">
        <v>41844</v>
      </c>
      <c r="AC153" s="33">
        <v>114</v>
      </c>
      <c r="AD153" s="125">
        <f>IF('Depreciation calc'!$G153*'Depreciation calc'!$P153*'Depreciation calc'!$AC153&lt;N153,'Depreciation calc'!$G153*'Depreciation calc'!$P153*'Depreciation calc'!$AC153,N153)</f>
        <v>57.03</v>
      </c>
      <c r="AE153" s="129">
        <f>'Depreciation calc'!$N153-'Depreciation calc'!$AD153</f>
        <v>0</v>
      </c>
      <c r="AF153" s="117" t="s">
        <v>53</v>
      </c>
      <c r="AG153" s="107" t="s">
        <v>61</v>
      </c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135"/>
      <c r="AS153" s="135"/>
      <c r="AT153" s="135"/>
      <c r="AU153" s="136"/>
      <c r="AV153" s="137"/>
      <c r="AW153" s="137"/>
      <c r="AX153" s="137"/>
    </row>
    <row r="154" spans="1:50" s="6" customFormat="1" ht="25.5" customHeight="1">
      <c r="A154" s="131">
        <v>146</v>
      </c>
      <c r="B154" s="76"/>
      <c r="C154" s="76"/>
      <c r="D154" s="141" t="s">
        <v>360</v>
      </c>
      <c r="E154" s="76"/>
      <c r="F154" s="106" t="s">
        <v>431</v>
      </c>
      <c r="G154" s="108">
        <v>1</v>
      </c>
      <c r="H154" s="76" t="s">
        <v>362</v>
      </c>
      <c r="I154" s="76" t="s">
        <v>433</v>
      </c>
      <c r="J154" s="79" t="s">
        <v>434</v>
      </c>
      <c r="K154" s="77"/>
      <c r="L154" s="75"/>
      <c r="M154" s="127">
        <v>157</v>
      </c>
      <c r="N154" s="127">
        <f>Таблица1332[[#This Row],[Actual quantity / Фактическое к-во]]*Таблица1332[[#This Row],[Unit cost per unit US$/ Цена за ед. в долл. США]]</f>
        <v>157</v>
      </c>
      <c r="O154" s="80">
        <v>8</v>
      </c>
      <c r="P154" s="92">
        <f>Таблица1332[[#This Row],[Unit cost per unit US$/ Цена за ед. в долл. США]]/Таблица1332[[#This Row],[Useful life of the asset as per POPP]]/12</f>
        <v>1.6354166666666667</v>
      </c>
      <c r="Q154" s="46" t="s">
        <v>48</v>
      </c>
      <c r="R154" s="29" t="s">
        <v>49</v>
      </c>
      <c r="S154" s="30" t="s">
        <v>135</v>
      </c>
      <c r="T154" s="75" t="s">
        <v>136</v>
      </c>
      <c r="U154" s="81"/>
      <c r="V154" s="81"/>
      <c r="W154" s="81"/>
      <c r="X154" s="81"/>
      <c r="Y154" s="81"/>
      <c r="Z154" s="81"/>
      <c r="AA154" s="81"/>
      <c r="AB154" s="86">
        <v>41902</v>
      </c>
      <c r="AC154" s="33">
        <v>112</v>
      </c>
      <c r="AD154" s="125">
        <f>IF('Depreciation calc'!$G154*'Depreciation calc'!$P154*'Depreciation calc'!$AC154&lt;N154,'Depreciation calc'!$G154*'Depreciation calc'!$P154*'Depreciation calc'!$AC154,N154)</f>
        <v>157</v>
      </c>
      <c r="AE154" s="129">
        <f>'Depreciation calc'!$N154-'Depreciation calc'!$AD154</f>
        <v>0</v>
      </c>
      <c r="AF154" s="117" t="s">
        <v>53</v>
      </c>
      <c r="AG154" s="107" t="s">
        <v>61</v>
      </c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135"/>
      <c r="AS154" s="135"/>
      <c r="AT154" s="135"/>
      <c r="AU154" s="136"/>
      <c r="AV154" s="137"/>
      <c r="AW154" s="137"/>
      <c r="AX154" s="137"/>
    </row>
    <row r="155" spans="1:50" s="6" customFormat="1" ht="25.5" customHeight="1">
      <c r="A155" s="131">
        <v>147</v>
      </c>
      <c r="B155" s="30" t="s">
        <v>78</v>
      </c>
      <c r="C155" s="30">
        <v>2013</v>
      </c>
      <c r="D155" s="132" t="s">
        <v>435</v>
      </c>
      <c r="E155" s="29"/>
      <c r="F155" s="106" t="s">
        <v>431</v>
      </c>
      <c r="G155" s="108">
        <v>1</v>
      </c>
      <c r="H155" s="76" t="s">
        <v>362</v>
      </c>
      <c r="I155" s="76" t="s">
        <v>436</v>
      </c>
      <c r="J155" s="41" t="s">
        <v>437</v>
      </c>
      <c r="K155" s="34" t="s">
        <v>47</v>
      </c>
      <c r="L155" s="29">
        <v>47.35</v>
      </c>
      <c r="M155" s="125">
        <v>449</v>
      </c>
      <c r="N155" s="126">
        <f>Таблица1332[[#This Row],[Actual quantity / Фактическое к-во]]*Таблица1332[[#This Row],[Unit cost per unit US$/ Цена за ед. в долл. США]]</f>
        <v>449</v>
      </c>
      <c r="O155" s="27">
        <v>8</v>
      </c>
      <c r="P155" s="92">
        <f>Таблица1332[[#This Row],[Unit cost per unit US$/ Цена за ед. в долл. США]]/Таблица1332[[#This Row],[Useful life of the asset as per POPP]]/12</f>
        <v>4.677083333333333</v>
      </c>
      <c r="Q155" s="46" t="s">
        <v>48</v>
      </c>
      <c r="R155" s="29" t="s">
        <v>49</v>
      </c>
      <c r="S155" s="30" t="s">
        <v>130</v>
      </c>
      <c r="T155" s="30" t="s">
        <v>438</v>
      </c>
      <c r="U155" s="73"/>
      <c r="V155" s="74"/>
      <c r="W155" s="73"/>
      <c r="X155" s="73"/>
      <c r="Y155" s="73"/>
      <c r="Z155" s="73"/>
      <c r="AA155" s="73"/>
      <c r="AB155" s="37">
        <v>41225</v>
      </c>
      <c r="AC155" s="33">
        <v>134</v>
      </c>
      <c r="AD155" s="125">
        <f>IF('Depreciation calc'!$G155*'Depreciation calc'!$P155*'Depreciation calc'!$AC155&lt;N155,'Depreciation calc'!$G155*'Depreciation calc'!$P155*'Depreciation calc'!$AC155,N155)</f>
        <v>449</v>
      </c>
      <c r="AE155" s="129">
        <f>'Depreciation calc'!$N155-'Depreciation calc'!$AD155</f>
        <v>0</v>
      </c>
      <c r="AF155" s="117" t="s">
        <v>53</v>
      </c>
      <c r="AG155" s="107" t="s">
        <v>61</v>
      </c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135"/>
      <c r="AS155" s="135"/>
      <c r="AT155" s="135"/>
      <c r="AU155" s="136"/>
      <c r="AV155" s="137"/>
      <c r="AW155" s="137"/>
      <c r="AX155" s="137"/>
    </row>
    <row r="156" spans="1:50" s="6" customFormat="1" ht="25.5" customHeight="1">
      <c r="A156" s="131">
        <v>148</v>
      </c>
      <c r="B156" s="76"/>
      <c r="C156" s="76"/>
      <c r="D156" s="141" t="s">
        <v>439</v>
      </c>
      <c r="E156" s="76"/>
      <c r="F156" s="106" t="s">
        <v>440</v>
      </c>
      <c r="G156" s="109">
        <v>1</v>
      </c>
      <c r="H156" s="76" t="s">
        <v>441</v>
      </c>
      <c r="I156" s="76" t="s">
        <v>57</v>
      </c>
      <c r="J156" s="79" t="s">
        <v>442</v>
      </c>
      <c r="K156" s="77"/>
      <c r="L156" s="75"/>
      <c r="M156" s="127">
        <v>96.91</v>
      </c>
      <c r="N156" s="127">
        <f>Таблица1332[[#This Row],[Actual quantity / Фактическое к-во]]*Таблица1332[[#This Row],[Unit cost per unit US$/ Цена за ед. в долл. США]]</f>
        <v>96.91</v>
      </c>
      <c r="O156" s="80">
        <v>15</v>
      </c>
      <c r="P156" s="93">
        <f>Таблица1332[[#This Row],[Unit cost per unit US$/ Цена за ед. в долл. США]]/Таблица1332[[#This Row],[Useful life of the asset as per POPP]]/12</f>
        <v>0.53838888888888892</v>
      </c>
      <c r="Q156" s="46" t="s">
        <v>48</v>
      </c>
      <c r="R156" s="29" t="s">
        <v>49</v>
      </c>
      <c r="S156" s="98" t="s">
        <v>443</v>
      </c>
      <c r="T156" s="75" t="s">
        <v>444</v>
      </c>
      <c r="U156" s="75"/>
      <c r="V156" s="75"/>
      <c r="W156" s="76"/>
      <c r="X156" s="76"/>
      <c r="Y156" s="76"/>
      <c r="Z156" s="76"/>
      <c r="AA156" s="76"/>
      <c r="AB156" s="86">
        <v>40758</v>
      </c>
      <c r="AC156" s="33">
        <v>149</v>
      </c>
      <c r="AD156" s="125">
        <f>IF('Depreciation calc'!$G156*'Depreciation calc'!$P156*'Depreciation calc'!$AC156&lt;N156,'Depreciation calc'!$G156*'Depreciation calc'!$P156*'Depreciation calc'!$AC156,N156)</f>
        <v>80.219944444444451</v>
      </c>
      <c r="AE156" s="129">
        <f>'Depreciation calc'!$N156-'Depreciation calc'!$AD156</f>
        <v>16.690055555555546</v>
      </c>
      <c r="AF156" s="117" t="s">
        <v>53</v>
      </c>
      <c r="AG156" s="107" t="s">
        <v>278</v>
      </c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50" s="6" customFormat="1" ht="25.5" customHeight="1">
      <c r="A157" s="131">
        <v>149</v>
      </c>
      <c r="B157" s="76"/>
      <c r="C157" s="76"/>
      <c r="D157" s="141" t="s">
        <v>445</v>
      </c>
      <c r="E157" s="76"/>
      <c r="F157" s="106" t="s">
        <v>440</v>
      </c>
      <c r="G157" s="109">
        <v>1</v>
      </c>
      <c r="H157" s="76" t="s">
        <v>441</v>
      </c>
      <c r="I157" s="76" t="s">
        <v>57</v>
      </c>
      <c r="J157" s="79" t="s">
        <v>446</v>
      </c>
      <c r="K157" s="77"/>
      <c r="L157" s="75"/>
      <c r="M157" s="127">
        <v>22.44</v>
      </c>
      <c r="N157" s="127">
        <f>Таблица1332[[#This Row],[Actual quantity / Фактическое к-во]]*Таблица1332[[#This Row],[Unit cost per unit US$/ Цена за ед. в долл. США]]</f>
        <v>22.44</v>
      </c>
      <c r="O157" s="80">
        <v>15</v>
      </c>
      <c r="P157" s="93">
        <f>Таблица1332[[#This Row],[Unit cost per unit US$/ Цена за ед. в долл. США]]/Таблица1332[[#This Row],[Useful life of the asset as per POPP]]/12</f>
        <v>0.12466666666666666</v>
      </c>
      <c r="Q157" s="46" t="s">
        <v>48</v>
      </c>
      <c r="R157" s="29" t="s">
        <v>49</v>
      </c>
      <c r="S157" s="98" t="s">
        <v>443</v>
      </c>
      <c r="T157" s="75" t="s">
        <v>444</v>
      </c>
      <c r="U157" s="75"/>
      <c r="V157" s="75"/>
      <c r="W157" s="76"/>
      <c r="X157" s="76"/>
      <c r="Y157" s="76"/>
      <c r="Z157" s="76"/>
      <c r="AA157" s="76"/>
      <c r="AB157" s="86">
        <v>40758</v>
      </c>
      <c r="AC157" s="33">
        <v>149</v>
      </c>
      <c r="AD157" s="125">
        <f>IF('Depreciation calc'!$G157*'Depreciation calc'!$P157*'Depreciation calc'!$AC157&lt;N157,'Depreciation calc'!$G157*'Depreciation calc'!$P157*'Depreciation calc'!$AC157,N157)</f>
        <v>18.575333333333333</v>
      </c>
      <c r="AE157" s="129">
        <f>'Depreciation calc'!$N157-'Depreciation calc'!$AD157</f>
        <v>3.8646666666666682</v>
      </c>
      <c r="AF157" s="117" t="s">
        <v>53</v>
      </c>
      <c r="AG157" s="107" t="s">
        <v>278</v>
      </c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50" s="6" customFormat="1" ht="25.5" customHeight="1">
      <c r="A158" s="131">
        <v>150</v>
      </c>
      <c r="B158" s="76"/>
      <c r="C158" s="76"/>
      <c r="D158" s="141" t="s">
        <v>445</v>
      </c>
      <c r="E158" s="76"/>
      <c r="F158" s="106" t="s">
        <v>440</v>
      </c>
      <c r="G158" s="109">
        <v>1</v>
      </c>
      <c r="H158" s="76" t="s">
        <v>441</v>
      </c>
      <c r="I158" s="76" t="s">
        <v>57</v>
      </c>
      <c r="J158" s="79" t="s">
        <v>447</v>
      </c>
      <c r="K158" s="77"/>
      <c r="L158" s="75"/>
      <c r="M158" s="127">
        <v>22.44</v>
      </c>
      <c r="N158" s="127">
        <f>Таблица1332[[#This Row],[Actual quantity / Фактическое к-во]]*Таблица1332[[#This Row],[Unit cost per unit US$/ Цена за ед. в долл. США]]</f>
        <v>22.44</v>
      </c>
      <c r="O158" s="80">
        <v>15</v>
      </c>
      <c r="P158" s="93">
        <f>Таблица1332[[#This Row],[Unit cost per unit US$/ Цена за ед. в долл. США]]/Таблица1332[[#This Row],[Useful life of the asset as per POPP]]/12</f>
        <v>0.12466666666666666</v>
      </c>
      <c r="Q158" s="46" t="s">
        <v>48</v>
      </c>
      <c r="R158" s="29" t="s">
        <v>49</v>
      </c>
      <c r="S158" s="98" t="s">
        <v>443</v>
      </c>
      <c r="T158" s="75" t="s">
        <v>444</v>
      </c>
      <c r="U158" s="75"/>
      <c r="V158" s="75"/>
      <c r="W158" s="76"/>
      <c r="X158" s="76"/>
      <c r="Y158" s="76"/>
      <c r="Z158" s="76"/>
      <c r="AA158" s="76"/>
      <c r="AB158" s="86">
        <v>40758</v>
      </c>
      <c r="AC158" s="33">
        <v>149</v>
      </c>
      <c r="AD158" s="125">
        <f>IF('Depreciation calc'!$G158*'Depreciation calc'!$P158*'Depreciation calc'!$AC158&lt;N158,'Depreciation calc'!$G158*'Depreciation calc'!$P158*'Depreciation calc'!$AC158,N158)</f>
        <v>18.575333333333333</v>
      </c>
      <c r="AE158" s="129">
        <f>'Depreciation calc'!$N158-'Depreciation calc'!$AD158</f>
        <v>3.8646666666666682</v>
      </c>
      <c r="AF158" s="117" t="s">
        <v>53</v>
      </c>
      <c r="AG158" s="107" t="s">
        <v>278</v>
      </c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50" s="6" customFormat="1" ht="25.5" customHeight="1">
      <c r="A159" s="131">
        <v>151</v>
      </c>
      <c r="B159" s="76"/>
      <c r="C159" s="76"/>
      <c r="D159" s="141" t="s">
        <v>448</v>
      </c>
      <c r="E159" s="76"/>
      <c r="F159" s="106" t="s">
        <v>440</v>
      </c>
      <c r="G159" s="109">
        <v>1</v>
      </c>
      <c r="H159" s="76" t="s">
        <v>449</v>
      </c>
      <c r="I159" s="76" t="s">
        <v>450</v>
      </c>
      <c r="J159" s="79" t="s">
        <v>451</v>
      </c>
      <c r="K159" s="77"/>
      <c r="L159" s="75"/>
      <c r="M159" s="127">
        <v>163.11000000000001</v>
      </c>
      <c r="N159" s="127">
        <f>Таблица1332[[#This Row],[Actual quantity / Фактическое к-во]]*Таблица1332[[#This Row],[Unit cost per unit US$/ Цена за ед. в долл. США]]</f>
        <v>163.11000000000001</v>
      </c>
      <c r="O159" s="80">
        <v>8</v>
      </c>
      <c r="P159" s="93">
        <f>Таблица1332[[#This Row],[Unit cost per unit US$/ Цена за ед. в долл. США]]/Таблица1332[[#This Row],[Useful life of the asset as per POPP]]/12</f>
        <v>1.6990625000000001</v>
      </c>
      <c r="Q159" s="46" t="s">
        <v>48</v>
      </c>
      <c r="R159" s="29" t="s">
        <v>49</v>
      </c>
      <c r="S159" s="98" t="s">
        <v>452</v>
      </c>
      <c r="T159" s="75" t="s">
        <v>57</v>
      </c>
      <c r="U159" s="75"/>
      <c r="V159" s="75"/>
      <c r="W159" s="76"/>
      <c r="X159" s="76"/>
      <c r="Y159" s="76"/>
      <c r="Z159" s="76"/>
      <c r="AA159" s="76"/>
      <c r="AB159" s="86">
        <v>40814</v>
      </c>
      <c r="AC159" s="33">
        <v>148</v>
      </c>
      <c r="AD159" s="125">
        <f>IF('Depreciation calc'!$G159*'Depreciation calc'!$P159*'Depreciation calc'!$AC159&lt;N159,'Depreciation calc'!$G159*'Depreciation calc'!$P159*'Depreciation calc'!$AC159,N159)</f>
        <v>163.11000000000001</v>
      </c>
      <c r="AE159" s="129">
        <f>'Depreciation calc'!$N159-'Depreciation calc'!$AD159</f>
        <v>0</v>
      </c>
      <c r="AF159" s="117" t="s">
        <v>53</v>
      </c>
      <c r="AG159" s="107" t="s">
        <v>61</v>
      </c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135"/>
      <c r="AS159" s="135"/>
      <c r="AT159" s="135"/>
      <c r="AU159" s="136"/>
      <c r="AV159" s="137"/>
      <c r="AW159" s="137"/>
      <c r="AX159" s="137"/>
    </row>
    <row r="160" spans="1:50" s="6" customFormat="1" ht="25.5" customHeight="1">
      <c r="A160" s="131">
        <v>152</v>
      </c>
      <c r="B160" s="76"/>
      <c r="C160" s="76"/>
      <c r="D160" s="141" t="s">
        <v>445</v>
      </c>
      <c r="E160" s="76"/>
      <c r="F160" s="106" t="s">
        <v>440</v>
      </c>
      <c r="G160" s="109">
        <v>1</v>
      </c>
      <c r="H160" s="76" t="s">
        <v>453</v>
      </c>
      <c r="I160" s="76" t="s">
        <v>57</v>
      </c>
      <c r="J160" s="79" t="s">
        <v>454</v>
      </c>
      <c r="K160" s="77"/>
      <c r="L160" s="75"/>
      <c r="M160" s="127">
        <v>26.67</v>
      </c>
      <c r="N160" s="127">
        <f>Таблица1332[[#This Row],[Actual quantity / Фактическое к-во]]*Таблица1332[[#This Row],[Unit cost per unit US$/ Цена за ед. в долл. США]]</f>
        <v>26.67</v>
      </c>
      <c r="O160" s="80">
        <v>15</v>
      </c>
      <c r="P160" s="93">
        <f>Таблица1332[[#This Row],[Unit cost per unit US$/ Цена за ед. в долл. США]]/Таблица1332[[#This Row],[Useful life of the asset as per POPP]]/12</f>
        <v>0.14816666666666667</v>
      </c>
      <c r="Q160" s="46" t="s">
        <v>48</v>
      </c>
      <c r="R160" s="29" t="s">
        <v>49</v>
      </c>
      <c r="S160" s="98" t="s">
        <v>455</v>
      </c>
      <c r="T160" s="75" t="s">
        <v>57</v>
      </c>
      <c r="U160" s="75"/>
      <c r="V160" s="75"/>
      <c r="W160" s="76"/>
      <c r="X160" s="76"/>
      <c r="Y160" s="76"/>
      <c r="Z160" s="76"/>
      <c r="AA160" s="76"/>
      <c r="AB160" s="86">
        <v>40633</v>
      </c>
      <c r="AC160" s="33">
        <v>154</v>
      </c>
      <c r="AD160" s="125">
        <f>IF('Depreciation calc'!$G160*'Depreciation calc'!$P160*'Depreciation calc'!$AC160&lt;N160,'Depreciation calc'!$G160*'Depreciation calc'!$P160*'Depreciation calc'!$AC160,N160)</f>
        <v>22.817666666666668</v>
      </c>
      <c r="AE160" s="129">
        <f>'Depreciation calc'!$N160-'Depreciation calc'!$AD160</f>
        <v>3.8523333333333341</v>
      </c>
      <c r="AF160" s="117" t="s">
        <v>53</v>
      </c>
      <c r="AG160" s="107" t="s">
        <v>278</v>
      </c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50" s="6" customFormat="1" ht="25.5" customHeight="1">
      <c r="A161" s="131">
        <v>153</v>
      </c>
      <c r="B161" s="76"/>
      <c r="C161" s="76"/>
      <c r="D161" s="141" t="s">
        <v>445</v>
      </c>
      <c r="E161" s="76"/>
      <c r="F161" s="106" t="s">
        <v>440</v>
      </c>
      <c r="G161" s="109">
        <v>1</v>
      </c>
      <c r="H161" s="76" t="s">
        <v>453</v>
      </c>
      <c r="I161" s="76" t="s">
        <v>57</v>
      </c>
      <c r="J161" s="79" t="s">
        <v>456</v>
      </c>
      <c r="K161" s="77"/>
      <c r="L161" s="75"/>
      <c r="M161" s="127">
        <v>26.67</v>
      </c>
      <c r="N161" s="127">
        <f>Таблица1332[[#This Row],[Actual quantity / Фактическое к-во]]*Таблица1332[[#This Row],[Unit cost per unit US$/ Цена за ед. в долл. США]]</f>
        <v>26.67</v>
      </c>
      <c r="O161" s="80">
        <v>15</v>
      </c>
      <c r="P161" s="93">
        <f>Таблица1332[[#This Row],[Unit cost per unit US$/ Цена за ед. в долл. США]]/Таблица1332[[#This Row],[Useful life of the asset as per POPP]]/12</f>
        <v>0.14816666666666667</v>
      </c>
      <c r="Q161" s="46" t="s">
        <v>48</v>
      </c>
      <c r="R161" s="29" t="s">
        <v>49</v>
      </c>
      <c r="S161" s="98" t="s">
        <v>455</v>
      </c>
      <c r="T161" s="75" t="s">
        <v>57</v>
      </c>
      <c r="U161" s="75"/>
      <c r="V161" s="75"/>
      <c r="W161" s="76"/>
      <c r="X161" s="76"/>
      <c r="Y161" s="76"/>
      <c r="Z161" s="76"/>
      <c r="AA161" s="76"/>
      <c r="AB161" s="86">
        <v>40633</v>
      </c>
      <c r="AC161" s="33">
        <v>154</v>
      </c>
      <c r="AD161" s="125">
        <f>IF('Depreciation calc'!$G161*'Depreciation calc'!$P161*'Depreciation calc'!$AC161&lt;N161,'Depreciation calc'!$G161*'Depreciation calc'!$P161*'Depreciation calc'!$AC161,N161)</f>
        <v>22.817666666666668</v>
      </c>
      <c r="AE161" s="129">
        <f>'Depreciation calc'!$N161-'Depreciation calc'!$AD161</f>
        <v>3.8523333333333341</v>
      </c>
      <c r="AF161" s="117" t="s">
        <v>53</v>
      </c>
      <c r="AG161" s="107" t="s">
        <v>278</v>
      </c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50" s="6" customFormat="1" ht="25.5" customHeight="1">
      <c r="A162" s="131">
        <v>154</v>
      </c>
      <c r="B162" s="76"/>
      <c r="C162" s="76"/>
      <c r="D162" s="141" t="s">
        <v>445</v>
      </c>
      <c r="E162" s="76"/>
      <c r="F162" s="106" t="s">
        <v>440</v>
      </c>
      <c r="G162" s="109">
        <v>1</v>
      </c>
      <c r="H162" s="76" t="s">
        <v>457</v>
      </c>
      <c r="I162" s="76" t="s">
        <v>57</v>
      </c>
      <c r="J162" s="79" t="s">
        <v>458</v>
      </c>
      <c r="K162" s="77"/>
      <c r="L162" s="75"/>
      <c r="M162" s="127">
        <v>26.28</v>
      </c>
      <c r="N162" s="127">
        <f>Таблица1332[[#This Row],[Actual quantity / Фактическое к-во]]*Таблица1332[[#This Row],[Unit cost per unit US$/ Цена за ед. в долл. США]]</f>
        <v>26.28</v>
      </c>
      <c r="O162" s="80">
        <v>15</v>
      </c>
      <c r="P162" s="93">
        <f>Таблица1332[[#This Row],[Unit cost per unit US$/ Цена за ед. в долл. США]]/Таблица1332[[#This Row],[Useful life of the asset as per POPP]]/12</f>
        <v>0.14599999999999999</v>
      </c>
      <c r="Q162" s="46" t="s">
        <v>48</v>
      </c>
      <c r="R162" s="29" t="s">
        <v>49</v>
      </c>
      <c r="S162" s="98" t="s">
        <v>459</v>
      </c>
      <c r="T162" s="75" t="s">
        <v>57</v>
      </c>
      <c r="U162" s="75"/>
      <c r="V162" s="75"/>
      <c r="W162" s="76"/>
      <c r="X162" s="76"/>
      <c r="Y162" s="76"/>
      <c r="Z162" s="76"/>
      <c r="AA162" s="76"/>
      <c r="AB162" s="86">
        <v>40490</v>
      </c>
      <c r="AC162" s="33">
        <v>158</v>
      </c>
      <c r="AD162" s="125">
        <f>IF('Depreciation calc'!$G162*'Depreciation calc'!$P162*'Depreciation calc'!$AC162&lt;N162,'Depreciation calc'!$G162*'Depreciation calc'!$P162*'Depreciation calc'!$AC162,N162)</f>
        <v>23.067999999999998</v>
      </c>
      <c r="AE162" s="129">
        <f>'Depreciation calc'!$N162-'Depreciation calc'!$AD162</f>
        <v>3.2120000000000033</v>
      </c>
      <c r="AF162" s="117" t="s">
        <v>53</v>
      </c>
      <c r="AG162" s="107" t="s">
        <v>278</v>
      </c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50" s="6" customFormat="1" ht="25.5" customHeight="1">
      <c r="A163" s="131">
        <v>155</v>
      </c>
      <c r="B163" s="76"/>
      <c r="C163" s="76"/>
      <c r="D163" s="141" t="s">
        <v>460</v>
      </c>
      <c r="E163" s="76"/>
      <c r="F163" s="106" t="s">
        <v>440</v>
      </c>
      <c r="G163" s="109">
        <v>1</v>
      </c>
      <c r="H163" s="76" t="s">
        <v>449</v>
      </c>
      <c r="I163" s="76" t="s">
        <v>461</v>
      </c>
      <c r="J163" s="79" t="s">
        <v>462</v>
      </c>
      <c r="K163" s="77"/>
      <c r="L163" s="75"/>
      <c r="M163" s="127">
        <v>648.30999999999995</v>
      </c>
      <c r="N163" s="127">
        <f>Таблица1332[[#This Row],[Actual quantity / Фактическое к-во]]*Таблица1332[[#This Row],[Unit cost per unit US$/ Цена за ед. в долл. США]]</f>
        <v>648.30999999999995</v>
      </c>
      <c r="O163" s="80">
        <v>8</v>
      </c>
      <c r="P163" s="93">
        <f>Таблица1332[[#This Row],[Unit cost per unit US$/ Цена за ед. в долл. США]]/Таблица1332[[#This Row],[Useful life of the asset as per POPP]]/12</f>
        <v>6.7532291666666664</v>
      </c>
      <c r="Q163" s="46" t="s">
        <v>48</v>
      </c>
      <c r="R163" s="29" t="s">
        <v>49</v>
      </c>
      <c r="S163" s="98" t="s">
        <v>463</v>
      </c>
      <c r="T163" s="75" t="s">
        <v>57</v>
      </c>
      <c r="U163" s="75"/>
      <c r="V163" s="75"/>
      <c r="W163" s="76"/>
      <c r="X163" s="76"/>
      <c r="Y163" s="76"/>
      <c r="Z163" s="76"/>
      <c r="AA163" s="76"/>
      <c r="AB163" s="86">
        <v>40717</v>
      </c>
      <c r="AC163" s="33">
        <v>151</v>
      </c>
      <c r="AD163" s="125">
        <f>IF('Depreciation calc'!$G163*'Depreciation calc'!$P163*'Depreciation calc'!$AC163&lt;N163,'Depreciation calc'!$G163*'Depreciation calc'!$P163*'Depreciation calc'!$AC163,N163)</f>
        <v>648.30999999999995</v>
      </c>
      <c r="AE163" s="129">
        <f>'Depreciation calc'!$N163-'Depreciation calc'!$AD163</f>
        <v>0</v>
      </c>
      <c r="AF163" s="117" t="s">
        <v>53</v>
      </c>
      <c r="AG163" s="107" t="s">
        <v>61</v>
      </c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135"/>
      <c r="AS163" s="135"/>
      <c r="AT163" s="135"/>
      <c r="AU163" s="136"/>
      <c r="AV163" s="137"/>
      <c r="AW163" s="137"/>
      <c r="AX163" s="137"/>
    </row>
    <row r="164" spans="1:50" s="6" customFormat="1" ht="25.5" customHeight="1">
      <c r="A164" s="131">
        <v>156</v>
      </c>
      <c r="B164" s="76"/>
      <c r="C164" s="76"/>
      <c r="D164" s="141" t="s">
        <v>460</v>
      </c>
      <c r="E164" s="76"/>
      <c r="F164" s="106" t="s">
        <v>440</v>
      </c>
      <c r="G164" s="109">
        <v>1</v>
      </c>
      <c r="H164" s="76" t="s">
        <v>449</v>
      </c>
      <c r="I164" s="76" t="s">
        <v>464</v>
      </c>
      <c r="J164" s="79" t="s">
        <v>465</v>
      </c>
      <c r="K164" s="77"/>
      <c r="L164" s="75"/>
      <c r="M164" s="127">
        <v>648.30999999999995</v>
      </c>
      <c r="N164" s="127">
        <f>Таблица1332[[#This Row],[Actual quantity / Фактическое к-во]]*Таблица1332[[#This Row],[Unit cost per unit US$/ Цена за ед. в долл. США]]</f>
        <v>648.30999999999995</v>
      </c>
      <c r="O164" s="80">
        <v>8</v>
      </c>
      <c r="P164" s="93">
        <f>Таблица1332[[#This Row],[Unit cost per unit US$/ Цена за ед. в долл. США]]/Таблица1332[[#This Row],[Useful life of the asset as per POPP]]/12</f>
        <v>6.7532291666666664</v>
      </c>
      <c r="Q164" s="46" t="s">
        <v>48</v>
      </c>
      <c r="R164" s="29" t="s">
        <v>49</v>
      </c>
      <c r="S164" s="98" t="s">
        <v>463</v>
      </c>
      <c r="T164" s="75" t="s">
        <v>57</v>
      </c>
      <c r="U164" s="75"/>
      <c r="V164" s="75"/>
      <c r="W164" s="76"/>
      <c r="X164" s="76"/>
      <c r="Y164" s="76"/>
      <c r="Z164" s="76"/>
      <c r="AA164" s="76"/>
      <c r="AB164" s="86">
        <v>40717</v>
      </c>
      <c r="AC164" s="33">
        <v>151</v>
      </c>
      <c r="AD164" s="125">
        <f>IF('Depreciation calc'!$G164*'Depreciation calc'!$P164*'Depreciation calc'!$AC164&lt;N164,'Depreciation calc'!$G164*'Depreciation calc'!$P164*'Depreciation calc'!$AC164,N164)</f>
        <v>648.30999999999995</v>
      </c>
      <c r="AE164" s="129">
        <f>'Depreciation calc'!$N164-'Depreciation calc'!$AD164</f>
        <v>0</v>
      </c>
      <c r="AF164" s="117" t="s">
        <v>53</v>
      </c>
      <c r="AG164" s="107" t="s">
        <v>61</v>
      </c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135"/>
      <c r="AS164" s="135"/>
      <c r="AT164" s="135"/>
      <c r="AU164" s="136"/>
      <c r="AV164" s="137"/>
      <c r="AW164" s="137"/>
      <c r="AX164" s="137"/>
    </row>
    <row r="165" spans="1:50" s="6" customFormat="1" ht="25.5" customHeight="1">
      <c r="A165" s="131">
        <v>157</v>
      </c>
      <c r="B165" s="76"/>
      <c r="C165" s="76"/>
      <c r="D165" s="141" t="s">
        <v>466</v>
      </c>
      <c r="E165" s="76"/>
      <c r="F165" s="106" t="s">
        <v>440</v>
      </c>
      <c r="G165" s="109">
        <v>1</v>
      </c>
      <c r="H165" s="76" t="s">
        <v>467</v>
      </c>
      <c r="I165" s="76" t="s">
        <v>57</v>
      </c>
      <c r="J165" s="79" t="s">
        <v>468</v>
      </c>
      <c r="K165" s="77"/>
      <c r="L165" s="75"/>
      <c r="M165" s="127">
        <v>36.31</v>
      </c>
      <c r="N165" s="127">
        <f>Таблица1332[[#This Row],[Actual quantity / Фактическое к-во]]*Таблица1332[[#This Row],[Unit cost per unit US$/ Цена за ед. в долл. США]]</f>
        <v>36.31</v>
      </c>
      <c r="O165" s="80">
        <v>15</v>
      </c>
      <c r="P165" s="93">
        <f>Таблица1332[[#This Row],[Unit cost per unit US$/ Цена за ед. в долл. США]]/Таблица1332[[#This Row],[Useful life of the asset as per POPP]]/12</f>
        <v>0.20172222222222225</v>
      </c>
      <c r="Q165" s="46" t="s">
        <v>48</v>
      </c>
      <c r="R165" s="29" t="s">
        <v>49</v>
      </c>
      <c r="S165" s="98" t="s">
        <v>469</v>
      </c>
      <c r="T165" s="75" t="s">
        <v>470</v>
      </c>
      <c r="U165" s="75"/>
      <c r="V165" s="75"/>
      <c r="W165" s="76"/>
      <c r="X165" s="76"/>
      <c r="Y165" s="76"/>
      <c r="Z165" s="76"/>
      <c r="AA165" s="76"/>
      <c r="AB165" s="86">
        <v>41088</v>
      </c>
      <c r="AC165" s="33">
        <v>139</v>
      </c>
      <c r="AD165" s="125">
        <f>IF('Depreciation calc'!$G165*'Depreciation calc'!$P165*'Depreciation calc'!$AC165&lt;N165,'Depreciation calc'!$G165*'Depreciation calc'!$P165*'Depreciation calc'!$AC165,N165)</f>
        <v>28.039388888888894</v>
      </c>
      <c r="AE165" s="129">
        <f>'Depreciation calc'!$N165-'Depreciation calc'!$AD165</f>
        <v>8.2706111111111085</v>
      </c>
      <c r="AF165" s="117" t="s">
        <v>53</v>
      </c>
      <c r="AG165" s="107" t="s">
        <v>278</v>
      </c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135"/>
      <c r="AS165" s="135"/>
      <c r="AT165" s="135"/>
      <c r="AU165" s="136"/>
      <c r="AV165" s="137"/>
      <c r="AW165" s="137"/>
      <c r="AX165" s="137"/>
    </row>
    <row r="166" spans="1:50" s="6" customFormat="1" ht="25.5" customHeight="1">
      <c r="A166" s="131">
        <v>158</v>
      </c>
      <c r="B166" s="76"/>
      <c r="C166" s="76"/>
      <c r="D166" s="141" t="s">
        <v>471</v>
      </c>
      <c r="E166" s="76"/>
      <c r="F166" s="106" t="s">
        <v>440</v>
      </c>
      <c r="G166" s="109">
        <v>1</v>
      </c>
      <c r="H166" s="76" t="s">
        <v>472</v>
      </c>
      <c r="I166" s="76">
        <v>2950815749</v>
      </c>
      <c r="J166" s="79" t="s">
        <v>473</v>
      </c>
      <c r="K166" s="77"/>
      <c r="L166" s="75"/>
      <c r="M166" s="127">
        <v>750.06</v>
      </c>
      <c r="N166" s="127">
        <f>Таблица1332[[#This Row],[Actual quantity / Фактическое к-во]]*Таблица1332[[#This Row],[Unit cost per unit US$/ Цена за ед. в долл. США]]</f>
        <v>750.06</v>
      </c>
      <c r="O166" s="80">
        <v>8</v>
      </c>
      <c r="P166" s="93">
        <f>Таблица1332[[#This Row],[Unit cost per unit US$/ Цена за ед. в долл. США]]/Таблица1332[[#This Row],[Useful life of the asset as per POPP]]/12</f>
        <v>7.8131249999999994</v>
      </c>
      <c r="Q166" s="46" t="s">
        <v>48</v>
      </c>
      <c r="R166" s="29" t="s">
        <v>49</v>
      </c>
      <c r="S166" s="98" t="s">
        <v>474</v>
      </c>
      <c r="T166" s="75" t="s">
        <v>57</v>
      </c>
      <c r="U166" s="75"/>
      <c r="V166" s="75"/>
      <c r="W166" s="76"/>
      <c r="X166" s="76"/>
      <c r="Y166" s="76"/>
      <c r="Z166" s="76"/>
      <c r="AA166" s="76"/>
      <c r="AB166" s="86">
        <v>40884</v>
      </c>
      <c r="AC166" s="33">
        <v>145</v>
      </c>
      <c r="AD166" s="125">
        <f>IF('Depreciation calc'!$G166*'Depreciation calc'!$P166*'Depreciation calc'!$AC166&lt;N166,'Depreciation calc'!$G166*'Depreciation calc'!$P166*'Depreciation calc'!$AC166,N166)</f>
        <v>750.06</v>
      </c>
      <c r="AE166" s="129">
        <f>'Depreciation calc'!$N166-'Depreciation calc'!$AD166</f>
        <v>0</v>
      </c>
      <c r="AF166" s="117" t="s">
        <v>53</v>
      </c>
      <c r="AG166" s="107" t="s">
        <v>61</v>
      </c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135"/>
      <c r="AS166" s="135"/>
      <c r="AT166" s="135"/>
      <c r="AU166" s="136"/>
      <c r="AV166" s="137"/>
      <c r="AW166" s="137"/>
      <c r="AX166" s="137"/>
    </row>
    <row r="167" spans="1:50" s="6" customFormat="1" ht="25.5" customHeight="1">
      <c r="A167" s="131">
        <v>159</v>
      </c>
      <c r="B167" s="76"/>
      <c r="C167" s="76"/>
      <c r="D167" s="141" t="s">
        <v>475</v>
      </c>
      <c r="E167" s="76"/>
      <c r="F167" s="106" t="s">
        <v>440</v>
      </c>
      <c r="G167" s="109">
        <v>1</v>
      </c>
      <c r="H167" s="76" t="s">
        <v>476</v>
      </c>
      <c r="I167" s="76" t="s">
        <v>477</v>
      </c>
      <c r="J167" s="79" t="s">
        <v>478</v>
      </c>
      <c r="K167" s="77"/>
      <c r="L167" s="75"/>
      <c r="M167" s="127">
        <v>2223.69</v>
      </c>
      <c r="N167" s="127">
        <f>Таблица1332[[#This Row],[Actual quantity / Фактическое к-во]]*Таблица1332[[#This Row],[Unit cost per unit US$/ Цена за ед. в долл. США]]</f>
        <v>2223.69</v>
      </c>
      <c r="O167" s="80">
        <v>8</v>
      </c>
      <c r="P167" s="93">
        <f>Таблица1332[[#This Row],[Unit cost per unit US$/ Цена за ед. в долл. США]]/Таблица1332[[#This Row],[Useful life of the asset as per POPP]]/12</f>
        <v>23.163437500000001</v>
      </c>
      <c r="Q167" s="46" t="s">
        <v>48</v>
      </c>
      <c r="R167" s="29" t="s">
        <v>49</v>
      </c>
      <c r="S167" s="98" t="s">
        <v>479</v>
      </c>
      <c r="T167" s="75" t="s">
        <v>480</v>
      </c>
      <c r="U167" s="75"/>
      <c r="V167" s="75"/>
      <c r="W167" s="76"/>
      <c r="X167" s="76"/>
      <c r="Y167" s="76"/>
      <c r="Z167" s="76"/>
      <c r="AA167" s="76"/>
      <c r="AB167" s="86">
        <v>41473</v>
      </c>
      <c r="AC167" s="33">
        <v>126</v>
      </c>
      <c r="AD167" s="125">
        <f>IF('Depreciation calc'!$G167*'Depreciation calc'!$P167*'Depreciation calc'!$AC167&lt;N167,'Depreciation calc'!$G167*'Depreciation calc'!$P167*'Depreciation calc'!$AC167,N167)</f>
        <v>2223.69</v>
      </c>
      <c r="AE167" s="129">
        <f>'Depreciation calc'!$N167-'Depreciation calc'!$AD167</f>
        <v>0</v>
      </c>
      <c r="AF167" s="117" t="s">
        <v>53</v>
      </c>
      <c r="AG167" s="107" t="s">
        <v>61</v>
      </c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135"/>
      <c r="AS167" s="135"/>
      <c r="AT167" s="135"/>
      <c r="AU167" s="136"/>
      <c r="AV167" s="137"/>
      <c r="AW167" s="137"/>
      <c r="AX167" s="137"/>
    </row>
    <row r="168" spans="1:50" s="6" customFormat="1" ht="25.5" customHeight="1">
      <c r="A168" s="131">
        <v>160</v>
      </c>
      <c r="B168" s="76"/>
      <c r="C168" s="76"/>
      <c r="D168" s="141" t="s">
        <v>481</v>
      </c>
      <c r="E168" s="76"/>
      <c r="F168" s="106" t="s">
        <v>440</v>
      </c>
      <c r="G168" s="109">
        <v>1</v>
      </c>
      <c r="H168" s="76" t="s">
        <v>482</v>
      </c>
      <c r="I168" s="76" t="s">
        <v>57</v>
      </c>
      <c r="J168" s="79" t="s">
        <v>483</v>
      </c>
      <c r="K168" s="77"/>
      <c r="L168" s="75"/>
      <c r="M168" s="127">
        <v>129.1</v>
      </c>
      <c r="N168" s="127">
        <f>Таблица1332[[#This Row],[Actual quantity / Фактическое к-во]]*Таблица1332[[#This Row],[Unit cost per unit US$/ Цена за ед. в долл. США]]</f>
        <v>129.1</v>
      </c>
      <c r="O168" s="80">
        <v>8</v>
      </c>
      <c r="P168" s="93">
        <f>Таблица1332[[#This Row],[Unit cost per unit US$/ Цена за ед. в долл. США]]/Таблица1332[[#This Row],[Useful life of the asset as per POPP]]/12</f>
        <v>1.3447916666666666</v>
      </c>
      <c r="Q168" s="46" t="s">
        <v>48</v>
      </c>
      <c r="R168" s="29" t="s">
        <v>49</v>
      </c>
      <c r="S168" s="98" t="s">
        <v>484</v>
      </c>
      <c r="T168" s="75" t="s">
        <v>57</v>
      </c>
      <c r="U168" s="75"/>
      <c r="V168" s="75"/>
      <c r="W168" s="76"/>
      <c r="X168" s="76"/>
      <c r="Y168" s="76"/>
      <c r="Z168" s="76"/>
      <c r="AA168" s="76"/>
      <c r="AB168" s="86">
        <v>41498</v>
      </c>
      <c r="AC168" s="33">
        <v>126</v>
      </c>
      <c r="AD168" s="125">
        <f>IF('Depreciation calc'!$G168*'Depreciation calc'!$P168*'Depreciation calc'!$AC168&lt;N168,'Depreciation calc'!$G168*'Depreciation calc'!$P168*'Depreciation calc'!$AC168,N168)</f>
        <v>129.1</v>
      </c>
      <c r="AE168" s="129">
        <f>'Depreciation calc'!$N168-'Depreciation calc'!$AD168</f>
        <v>0</v>
      </c>
      <c r="AF168" s="117" t="s">
        <v>53</v>
      </c>
      <c r="AG168" s="107" t="s">
        <v>61</v>
      </c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135"/>
      <c r="AS168" s="135"/>
      <c r="AT168" s="135"/>
      <c r="AU168" s="136"/>
      <c r="AV168" s="137"/>
      <c r="AW168" s="137"/>
      <c r="AX168" s="137"/>
    </row>
    <row r="169" spans="1:50" s="6" customFormat="1" ht="25.5" customHeight="1">
      <c r="A169" s="131">
        <v>161</v>
      </c>
      <c r="B169" s="76"/>
      <c r="C169" s="76"/>
      <c r="D169" s="141" t="s">
        <v>485</v>
      </c>
      <c r="E169" s="76"/>
      <c r="F169" s="106" t="s">
        <v>440</v>
      </c>
      <c r="G169" s="109">
        <v>1</v>
      </c>
      <c r="H169" s="76" t="s">
        <v>486</v>
      </c>
      <c r="I169" s="76" t="s">
        <v>57</v>
      </c>
      <c r="J169" s="79" t="s">
        <v>487</v>
      </c>
      <c r="K169" s="77"/>
      <c r="L169" s="75"/>
      <c r="M169" s="127">
        <v>57.13</v>
      </c>
      <c r="N169" s="127">
        <f>Таблица1332[[#This Row],[Actual quantity / Фактическое к-во]]*Таблица1332[[#This Row],[Unit cost per unit US$/ Цена за ед. в долл. США]]</f>
        <v>57.13</v>
      </c>
      <c r="O169" s="80">
        <v>8</v>
      </c>
      <c r="P169" s="93">
        <f>Таблица1332[[#This Row],[Unit cost per unit US$/ Цена за ед. в долл. США]]/Таблица1332[[#This Row],[Useful life of the asset as per POPP]]/12</f>
        <v>0.59510416666666666</v>
      </c>
      <c r="Q169" s="46" t="s">
        <v>48</v>
      </c>
      <c r="R169" s="29" t="s">
        <v>49</v>
      </c>
      <c r="S169" s="99" t="s">
        <v>488</v>
      </c>
      <c r="T169" s="75" t="s">
        <v>57</v>
      </c>
      <c r="U169" s="75"/>
      <c r="V169" s="75"/>
      <c r="W169" s="76"/>
      <c r="X169" s="76"/>
      <c r="Y169" s="76"/>
      <c r="Z169" s="76"/>
      <c r="AA169" s="76"/>
      <c r="AB169" s="86">
        <v>41564</v>
      </c>
      <c r="AC169" s="33">
        <v>123</v>
      </c>
      <c r="AD169" s="125">
        <f>IF('Depreciation calc'!$G169*'Depreciation calc'!$P169*'Depreciation calc'!$AC169&lt;N169,'Depreciation calc'!$G169*'Depreciation calc'!$P169*'Depreciation calc'!$AC169,N169)</f>
        <v>57.13</v>
      </c>
      <c r="AE169" s="129">
        <f>'Depreciation calc'!$N169-'Depreciation calc'!$AD169</f>
        <v>0</v>
      </c>
      <c r="AF169" s="117" t="s">
        <v>53</v>
      </c>
      <c r="AG169" s="107" t="s">
        <v>311</v>
      </c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135"/>
      <c r="AS169" s="135"/>
      <c r="AT169" s="135"/>
      <c r="AU169" s="136"/>
      <c r="AV169" s="137"/>
      <c r="AW169" s="137"/>
      <c r="AX169" s="137"/>
    </row>
    <row r="170" spans="1:50" s="6" customFormat="1" ht="25.5" customHeight="1">
      <c r="A170" s="131">
        <v>162</v>
      </c>
      <c r="B170" s="76"/>
      <c r="C170" s="76"/>
      <c r="D170" s="141" t="s">
        <v>489</v>
      </c>
      <c r="E170" s="76"/>
      <c r="F170" s="106" t="s">
        <v>440</v>
      </c>
      <c r="G170" s="109">
        <v>1</v>
      </c>
      <c r="H170" s="76" t="s">
        <v>490</v>
      </c>
      <c r="I170" s="76" t="s">
        <v>57</v>
      </c>
      <c r="J170" s="79" t="s">
        <v>491</v>
      </c>
      <c r="K170" s="77"/>
      <c r="L170" s="75"/>
      <c r="M170" s="127">
        <v>98.51</v>
      </c>
      <c r="N170" s="127">
        <f>Таблица1332[[#This Row],[Actual quantity / Фактическое к-во]]*Таблица1332[[#This Row],[Unit cost per unit US$/ Цена за ед. в долл. США]]</f>
        <v>98.51</v>
      </c>
      <c r="O170" s="80">
        <v>8</v>
      </c>
      <c r="P170" s="93">
        <f>Таблица1332[[#This Row],[Unit cost per unit US$/ Цена за ед. в долл. США]]/Таблица1332[[#This Row],[Useful life of the asset as per POPP]]/12</f>
        <v>1.0261458333333333</v>
      </c>
      <c r="Q170" s="46" t="s">
        <v>48</v>
      </c>
      <c r="R170" s="29" t="s">
        <v>49</v>
      </c>
      <c r="S170" s="99" t="s">
        <v>492</v>
      </c>
      <c r="T170" s="75" t="s">
        <v>57</v>
      </c>
      <c r="U170" s="75"/>
      <c r="V170" s="75"/>
      <c r="W170" s="76"/>
      <c r="X170" s="76"/>
      <c r="Y170" s="76"/>
      <c r="Z170" s="76"/>
      <c r="AA170" s="76"/>
      <c r="AB170" s="86">
        <v>41579</v>
      </c>
      <c r="AC170" s="33">
        <v>122</v>
      </c>
      <c r="AD170" s="125">
        <f>IF('Depreciation calc'!$G170*'Depreciation calc'!$P170*'Depreciation calc'!$AC170&lt;N170,'Depreciation calc'!$G170*'Depreciation calc'!$P170*'Depreciation calc'!$AC170,N170)</f>
        <v>98.51</v>
      </c>
      <c r="AE170" s="129">
        <f>'Depreciation calc'!$N170-'Depreciation calc'!$AD170</f>
        <v>0</v>
      </c>
      <c r="AF170" s="117" t="s">
        <v>53</v>
      </c>
      <c r="AG170" s="107" t="s">
        <v>61</v>
      </c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135"/>
      <c r="AS170" s="135"/>
      <c r="AT170" s="135"/>
      <c r="AU170" s="136"/>
      <c r="AV170" s="137"/>
      <c r="AW170" s="137"/>
      <c r="AX170" s="137"/>
    </row>
    <row r="171" spans="1:50" s="6" customFormat="1" ht="25.5" customHeight="1">
      <c r="A171" s="131">
        <v>163</v>
      </c>
      <c r="B171" s="76"/>
      <c r="C171" s="76"/>
      <c r="D171" s="141" t="s">
        <v>493</v>
      </c>
      <c r="E171" s="76"/>
      <c r="F171" s="106" t="s">
        <v>440</v>
      </c>
      <c r="G171" s="109">
        <v>1</v>
      </c>
      <c r="H171" s="76" t="s">
        <v>494</v>
      </c>
      <c r="I171" s="76" t="s">
        <v>495</v>
      </c>
      <c r="J171" s="79" t="s">
        <v>496</v>
      </c>
      <c r="K171" s="77"/>
      <c r="L171" s="75"/>
      <c r="M171" s="127">
        <v>4579.2299999999996</v>
      </c>
      <c r="N171" s="127">
        <f>Таблица1332[[#This Row],[Actual quantity / Фактическое к-во]]*Таблица1332[[#This Row],[Unit cost per unit US$/ Цена за ед. в долл. США]]</f>
        <v>4579.2299999999996</v>
      </c>
      <c r="O171" s="80">
        <v>8</v>
      </c>
      <c r="P171" s="93">
        <f>Таблица1332[[#This Row],[Unit cost per unit US$/ Цена за ед. в долл. США]]/Таблица1332[[#This Row],[Useful life of the asset as per POPP]]/12</f>
        <v>47.700312499999995</v>
      </c>
      <c r="Q171" s="46" t="s">
        <v>48</v>
      </c>
      <c r="R171" s="29" t="s">
        <v>49</v>
      </c>
      <c r="S171" s="98" t="s">
        <v>497</v>
      </c>
      <c r="T171" s="75" t="s">
        <v>498</v>
      </c>
      <c r="U171" s="75"/>
      <c r="V171" s="75"/>
      <c r="W171" s="76"/>
      <c r="X171" s="76"/>
      <c r="Y171" s="76"/>
      <c r="Z171" s="76"/>
      <c r="AA171" s="76"/>
      <c r="AB171" s="86">
        <v>41991</v>
      </c>
      <c r="AC171" s="33">
        <v>109</v>
      </c>
      <c r="AD171" s="125">
        <f>IF('Depreciation calc'!$G171*'Depreciation calc'!$P171*'Depreciation calc'!$AC171&lt;N171,'Depreciation calc'!$G171*'Depreciation calc'!$P171*'Depreciation calc'!$AC171,N171)</f>
        <v>4579.2299999999996</v>
      </c>
      <c r="AE171" s="129">
        <f>'Depreciation calc'!$N171-'Depreciation calc'!$AD171</f>
        <v>0</v>
      </c>
      <c r="AF171" s="117" t="s">
        <v>53</v>
      </c>
      <c r="AG171" s="107" t="s">
        <v>61</v>
      </c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135"/>
      <c r="AS171" s="135"/>
      <c r="AT171" s="135"/>
      <c r="AU171" s="136"/>
      <c r="AV171" s="137"/>
      <c r="AW171" s="137"/>
      <c r="AX171" s="137"/>
    </row>
    <row r="172" spans="1:50" s="6" customFormat="1" ht="25.5" customHeight="1">
      <c r="A172" s="131">
        <v>164</v>
      </c>
      <c r="B172" s="76"/>
      <c r="C172" s="76"/>
      <c r="D172" s="141" t="s">
        <v>499</v>
      </c>
      <c r="E172" s="76"/>
      <c r="F172" s="106" t="s">
        <v>440</v>
      </c>
      <c r="G172" s="109">
        <v>1</v>
      </c>
      <c r="H172" s="76" t="s">
        <v>500</v>
      </c>
      <c r="I172" s="76" t="s">
        <v>501</v>
      </c>
      <c r="J172" s="79" t="s">
        <v>502</v>
      </c>
      <c r="K172" s="77"/>
      <c r="L172" s="75"/>
      <c r="M172" s="127">
        <v>241.49</v>
      </c>
      <c r="N172" s="127">
        <f>Таблица1332[[#This Row],[Actual quantity / Фактическое к-во]]*Таблица1332[[#This Row],[Unit cost per unit US$/ Цена за ед. в долл. США]]</f>
        <v>241.49</v>
      </c>
      <c r="O172" s="80">
        <v>8</v>
      </c>
      <c r="P172" s="93">
        <f>Таблица1332[[#This Row],[Unit cost per unit US$/ Цена за ед. в долл. США]]/Таблица1332[[#This Row],[Useful life of the asset as per POPP]]/12</f>
        <v>2.5155208333333334</v>
      </c>
      <c r="Q172" s="46" t="s">
        <v>48</v>
      </c>
      <c r="R172" s="29" t="s">
        <v>49</v>
      </c>
      <c r="S172" s="98" t="s">
        <v>503</v>
      </c>
      <c r="T172" s="75" t="s">
        <v>57</v>
      </c>
      <c r="U172" s="75"/>
      <c r="V172" s="75"/>
      <c r="W172" s="76"/>
      <c r="X172" s="76"/>
      <c r="Y172" s="76"/>
      <c r="Z172" s="76"/>
      <c r="AA172" s="76"/>
      <c r="AB172" s="86">
        <v>41710</v>
      </c>
      <c r="AC172" s="33">
        <v>118</v>
      </c>
      <c r="AD172" s="125">
        <f>IF('Depreciation calc'!$G172*'Depreciation calc'!$P172*'Depreciation calc'!$AC172&lt;N172,'Depreciation calc'!$G172*'Depreciation calc'!$P172*'Depreciation calc'!$AC172,N172)</f>
        <v>241.49</v>
      </c>
      <c r="AE172" s="129">
        <f>'Depreciation calc'!$N172-'Depreciation calc'!$AD172</f>
        <v>0</v>
      </c>
      <c r="AF172" s="117" t="s">
        <v>53</v>
      </c>
      <c r="AG172" s="107" t="s">
        <v>61</v>
      </c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135"/>
      <c r="AS172" s="135"/>
      <c r="AT172" s="135"/>
      <c r="AU172" s="136"/>
      <c r="AV172" s="137"/>
      <c r="AW172" s="137"/>
      <c r="AX172" s="137"/>
    </row>
    <row r="173" spans="1:50" s="6" customFormat="1" ht="25.5" customHeight="1">
      <c r="A173" s="131">
        <v>165</v>
      </c>
      <c r="B173" s="76"/>
      <c r="C173" s="76"/>
      <c r="D173" s="141" t="s">
        <v>504</v>
      </c>
      <c r="E173" s="76"/>
      <c r="F173" s="106" t="s">
        <v>440</v>
      </c>
      <c r="G173" s="109">
        <v>1</v>
      </c>
      <c r="H173" s="76" t="s">
        <v>505</v>
      </c>
      <c r="I173" s="76" t="s">
        <v>506</v>
      </c>
      <c r="J173" s="79" t="s">
        <v>507</v>
      </c>
      <c r="K173" s="77"/>
      <c r="L173" s="75"/>
      <c r="M173" s="127">
        <v>112.98</v>
      </c>
      <c r="N173" s="127">
        <f>Таблица1332[[#This Row],[Actual quantity / Фактическое к-во]]*Таблица1332[[#This Row],[Unit cost per unit US$/ Цена за ед. в долл. США]]</f>
        <v>112.98</v>
      </c>
      <c r="O173" s="80">
        <v>8</v>
      </c>
      <c r="P173" s="93">
        <f>Таблица1332[[#This Row],[Unit cost per unit US$/ Цена за ед. в долл. США]]/Таблица1332[[#This Row],[Useful life of the asset as per POPP]]/12</f>
        <v>1.1768750000000001</v>
      </c>
      <c r="Q173" s="46" t="s">
        <v>48</v>
      </c>
      <c r="R173" s="29" t="s">
        <v>49</v>
      </c>
      <c r="S173" s="98" t="s">
        <v>508</v>
      </c>
      <c r="T173" s="75" t="s">
        <v>57</v>
      </c>
      <c r="U173" s="75"/>
      <c r="V173" s="75"/>
      <c r="W173" s="76"/>
      <c r="X173" s="76"/>
      <c r="Y173" s="76"/>
      <c r="Z173" s="76"/>
      <c r="AA173" s="76"/>
      <c r="AB173" s="86">
        <v>42969</v>
      </c>
      <c r="AC173" s="33">
        <v>77</v>
      </c>
      <c r="AD173" s="125">
        <f>IF('Depreciation calc'!$G173*'Depreciation calc'!$P173*'Depreciation calc'!$AC173&lt;N173,'Depreciation calc'!$G173*'Depreciation calc'!$P173*'Depreciation calc'!$AC173,N173)</f>
        <v>90.619375000000005</v>
      </c>
      <c r="AE173" s="129">
        <f>'Depreciation calc'!$N173-'Depreciation calc'!$AD173</f>
        <v>22.360624999999999</v>
      </c>
      <c r="AF173" s="117" t="s">
        <v>53</v>
      </c>
      <c r="AG173" s="107" t="s">
        <v>311</v>
      </c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135"/>
      <c r="AS173" s="135"/>
      <c r="AT173" s="135"/>
      <c r="AU173" s="136"/>
      <c r="AV173" s="137"/>
      <c r="AW173" s="137"/>
      <c r="AX173" s="137"/>
    </row>
    <row r="174" spans="1:50" s="6" customFormat="1" ht="25.5" customHeight="1">
      <c r="A174" s="131">
        <v>166</v>
      </c>
      <c r="B174" s="76"/>
      <c r="C174" s="76"/>
      <c r="D174" s="141" t="s">
        <v>509</v>
      </c>
      <c r="E174" s="76"/>
      <c r="F174" s="106" t="s">
        <v>440</v>
      </c>
      <c r="G174" s="109">
        <v>1</v>
      </c>
      <c r="H174" s="76" t="s">
        <v>510</v>
      </c>
      <c r="I174" s="76" t="s">
        <v>57</v>
      </c>
      <c r="J174" s="79" t="s">
        <v>511</v>
      </c>
      <c r="K174" s="77"/>
      <c r="L174" s="75"/>
      <c r="M174" s="127">
        <v>229.49</v>
      </c>
      <c r="N174" s="127">
        <f>Таблица1332[[#This Row],[Actual quantity / Фактическое к-во]]*Таблица1332[[#This Row],[Unit cost per unit US$/ Цена за ед. в долл. США]]</f>
        <v>229.49</v>
      </c>
      <c r="O174" s="80">
        <v>8</v>
      </c>
      <c r="P174" s="93">
        <f>Таблица1332[[#This Row],[Unit cost per unit US$/ Цена за ед. в долл. США]]/Таблица1332[[#This Row],[Useful life of the asset as per POPP]]/12</f>
        <v>2.3905208333333334</v>
      </c>
      <c r="Q174" s="46" t="s">
        <v>48</v>
      </c>
      <c r="R174" s="29" t="s">
        <v>49</v>
      </c>
      <c r="S174" s="98" t="s">
        <v>149</v>
      </c>
      <c r="T174" s="75" t="s">
        <v>150</v>
      </c>
      <c r="U174" s="75"/>
      <c r="V174" s="75"/>
      <c r="W174" s="76"/>
      <c r="X174" s="76"/>
      <c r="Y174" s="76"/>
      <c r="Z174" s="76"/>
      <c r="AA174" s="76"/>
      <c r="AB174" s="86">
        <v>43137</v>
      </c>
      <c r="AC174" s="33">
        <v>71</v>
      </c>
      <c r="AD174" s="125">
        <f>IF('Depreciation calc'!$G174*'Depreciation calc'!$P174*'Depreciation calc'!$AC174&lt;N174,'Depreciation calc'!$G174*'Depreciation calc'!$P174*'Depreciation calc'!$AC174,N174)</f>
        <v>169.72697916666667</v>
      </c>
      <c r="AE174" s="129">
        <f>'Depreciation calc'!$N174-'Depreciation calc'!$AD174</f>
        <v>59.763020833333343</v>
      </c>
      <c r="AF174" s="117" t="s">
        <v>53</v>
      </c>
      <c r="AG174" s="107" t="s">
        <v>61</v>
      </c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135"/>
      <c r="AS174" s="135"/>
      <c r="AT174" s="135"/>
      <c r="AU174" s="136"/>
      <c r="AV174" s="137"/>
      <c r="AW174" s="137"/>
      <c r="AX174" s="137"/>
    </row>
    <row r="175" spans="1:50" s="6" customFormat="1" ht="25.5" customHeight="1">
      <c r="A175" s="131">
        <v>167</v>
      </c>
      <c r="B175" s="76"/>
      <c r="C175" s="76"/>
      <c r="D175" s="141" t="s">
        <v>509</v>
      </c>
      <c r="E175" s="76"/>
      <c r="F175" s="106" t="s">
        <v>440</v>
      </c>
      <c r="G175" s="109">
        <v>1</v>
      </c>
      <c r="H175" s="76" t="s">
        <v>510</v>
      </c>
      <c r="I175" s="76" t="s">
        <v>57</v>
      </c>
      <c r="J175" s="79" t="s">
        <v>512</v>
      </c>
      <c r="K175" s="77"/>
      <c r="L175" s="75"/>
      <c r="M175" s="127">
        <v>229.49</v>
      </c>
      <c r="N175" s="127">
        <f>Таблица1332[[#This Row],[Actual quantity / Фактическое к-во]]*Таблица1332[[#This Row],[Unit cost per unit US$/ Цена за ед. в долл. США]]</f>
        <v>229.49</v>
      </c>
      <c r="O175" s="80">
        <v>8</v>
      </c>
      <c r="P175" s="93">
        <f>Таблица1332[[#This Row],[Unit cost per unit US$/ Цена за ед. в долл. США]]/Таблица1332[[#This Row],[Useful life of the asset as per POPP]]/12</f>
        <v>2.3905208333333334</v>
      </c>
      <c r="Q175" s="46" t="s">
        <v>48</v>
      </c>
      <c r="R175" s="29" t="s">
        <v>49</v>
      </c>
      <c r="S175" s="98" t="s">
        <v>149</v>
      </c>
      <c r="T175" s="75" t="s">
        <v>150</v>
      </c>
      <c r="U175" s="75"/>
      <c r="V175" s="75"/>
      <c r="W175" s="76"/>
      <c r="X175" s="76"/>
      <c r="Y175" s="76"/>
      <c r="Z175" s="76"/>
      <c r="AA175" s="76"/>
      <c r="AB175" s="86">
        <v>43137</v>
      </c>
      <c r="AC175" s="33">
        <v>71</v>
      </c>
      <c r="AD175" s="125">
        <f>IF('Depreciation calc'!$G175*'Depreciation calc'!$P175*'Depreciation calc'!$AC175&lt;N175,'Depreciation calc'!$G175*'Depreciation calc'!$P175*'Depreciation calc'!$AC175,N175)</f>
        <v>169.72697916666667</v>
      </c>
      <c r="AE175" s="129">
        <f>'Depreciation calc'!$N175-'Depreciation calc'!$AD175</f>
        <v>59.763020833333343</v>
      </c>
      <c r="AF175" s="117" t="s">
        <v>53</v>
      </c>
      <c r="AG175" s="107" t="s">
        <v>61</v>
      </c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135"/>
      <c r="AS175" s="135"/>
      <c r="AT175" s="135"/>
      <c r="AU175" s="136"/>
      <c r="AV175" s="137"/>
      <c r="AW175" s="137"/>
      <c r="AX175" s="137"/>
    </row>
    <row r="176" spans="1:50" s="6" customFormat="1" ht="25.5" customHeight="1">
      <c r="A176" s="131">
        <v>168</v>
      </c>
      <c r="B176" s="76"/>
      <c r="C176" s="76"/>
      <c r="D176" s="141" t="s">
        <v>513</v>
      </c>
      <c r="E176" s="76"/>
      <c r="F176" s="106" t="s">
        <v>514</v>
      </c>
      <c r="G176" s="109">
        <v>1</v>
      </c>
      <c r="H176" s="76" t="s">
        <v>45</v>
      </c>
      <c r="I176" s="76">
        <v>206165448</v>
      </c>
      <c r="J176" s="79" t="s">
        <v>515</v>
      </c>
      <c r="K176" s="77"/>
      <c r="L176" s="75"/>
      <c r="M176" s="127">
        <v>422.95</v>
      </c>
      <c r="N176" s="127">
        <f>Таблица1332[[#This Row],[Actual quantity / Фактическое к-во]]*Таблица1332[[#This Row],[Unit cost per unit US$/ Цена за ед. в долл. США]]</f>
        <v>422.95</v>
      </c>
      <c r="O176" s="80">
        <v>20</v>
      </c>
      <c r="P176" s="96">
        <f>Таблица1332[[#This Row],[Unit cost per unit US$/ Цена за ед. в долл. США]]/Таблица1332[[#This Row],[Useful life of the asset as per POPP]]/12</f>
        <v>1.7622916666666668</v>
      </c>
      <c r="Q176" s="46" t="s">
        <v>48</v>
      </c>
      <c r="R176" s="29" t="s">
        <v>49</v>
      </c>
      <c r="S176" s="99" t="s">
        <v>50</v>
      </c>
      <c r="T176" s="75" t="s">
        <v>516</v>
      </c>
      <c r="U176" s="75"/>
      <c r="V176" s="75"/>
      <c r="W176" s="76"/>
      <c r="X176" s="76"/>
      <c r="Y176" s="76"/>
      <c r="Z176" s="76"/>
      <c r="AA176" s="76"/>
      <c r="AB176" s="86">
        <v>41221</v>
      </c>
      <c r="AC176" s="33">
        <v>134</v>
      </c>
      <c r="AD176" s="125">
        <f>IF('Depreciation calc'!$G176*'Depreciation calc'!$P176*'Depreciation calc'!$AC176&lt;N176,'Depreciation calc'!$G176*'Depreciation calc'!$P176*'Depreciation calc'!$AC176,N176)</f>
        <v>236.14708333333334</v>
      </c>
      <c r="AE176" s="129">
        <f>'Depreciation calc'!$N176-'Depreciation calc'!$AD176</f>
        <v>186.80291666666665</v>
      </c>
      <c r="AF176" s="117" t="s">
        <v>53</v>
      </c>
      <c r="AG176" s="107" t="s">
        <v>54</v>
      </c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135"/>
      <c r="AS176" s="135"/>
      <c r="AT176" s="135"/>
      <c r="AU176" s="136"/>
      <c r="AV176" s="137"/>
      <c r="AW176" s="137"/>
      <c r="AX176" s="137"/>
    </row>
    <row r="177" spans="1:50" s="6" customFormat="1" ht="25.5" customHeight="1">
      <c r="A177" s="131">
        <v>169</v>
      </c>
      <c r="B177" s="76"/>
      <c r="C177" s="76"/>
      <c r="D177" s="141" t="s">
        <v>517</v>
      </c>
      <c r="E177" s="76"/>
      <c r="F177" s="106" t="s">
        <v>514</v>
      </c>
      <c r="G177" s="109">
        <v>1</v>
      </c>
      <c r="H177" s="76" t="s">
        <v>518</v>
      </c>
      <c r="I177" s="76" t="s">
        <v>57</v>
      </c>
      <c r="J177" s="79" t="s">
        <v>519</v>
      </c>
      <c r="K177" s="77"/>
      <c r="L177" s="75"/>
      <c r="M177" s="127">
        <v>110.24</v>
      </c>
      <c r="N177" s="127">
        <f>Таблица1332[[#This Row],[Actual quantity / Фактическое к-во]]*Таблица1332[[#This Row],[Unit cost per unit US$/ Цена за ед. в долл. США]]</f>
        <v>110.24</v>
      </c>
      <c r="O177" s="80">
        <v>15</v>
      </c>
      <c r="P177" s="96">
        <f>Таблица1332[[#This Row],[Unit cost per unit US$/ Цена за ед. в долл. США]]/Таблица1332[[#This Row],[Useful life of the asset as per POPP]]/12</f>
        <v>0.61244444444444446</v>
      </c>
      <c r="Q177" s="46" t="s">
        <v>48</v>
      </c>
      <c r="R177" s="29" t="s">
        <v>49</v>
      </c>
      <c r="S177" s="99" t="s">
        <v>375</v>
      </c>
      <c r="T177" s="75" t="s">
        <v>376</v>
      </c>
      <c r="U177" s="75"/>
      <c r="V177" s="75"/>
      <c r="W177" s="76"/>
      <c r="X177" s="76"/>
      <c r="Y177" s="76"/>
      <c r="Z177" s="76"/>
      <c r="AA177" s="76"/>
      <c r="AB177" s="86">
        <v>41304</v>
      </c>
      <c r="AC177" s="33">
        <v>132</v>
      </c>
      <c r="AD177" s="125">
        <f>IF('Depreciation calc'!$G177*'Depreciation calc'!$P177*'Depreciation calc'!$AC177&lt;N177,'Depreciation calc'!$G177*'Depreciation calc'!$P177*'Depreciation calc'!$AC177,N177)</f>
        <v>80.842666666666673</v>
      </c>
      <c r="AE177" s="129">
        <f>'Depreciation calc'!$N177-'Depreciation calc'!$AD177</f>
        <v>29.397333333333322</v>
      </c>
      <c r="AF177" s="117" t="s">
        <v>53</v>
      </c>
      <c r="AG177" s="107" t="s">
        <v>278</v>
      </c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50" s="6" customFormat="1" ht="25.5" customHeight="1">
      <c r="A178" s="131">
        <v>170</v>
      </c>
      <c r="B178" s="76"/>
      <c r="C178" s="76"/>
      <c r="D178" s="141" t="s">
        <v>517</v>
      </c>
      <c r="E178" s="76"/>
      <c r="F178" s="106" t="s">
        <v>514</v>
      </c>
      <c r="G178" s="109">
        <v>1</v>
      </c>
      <c r="H178" s="76" t="s">
        <v>518</v>
      </c>
      <c r="I178" s="76" t="s">
        <v>57</v>
      </c>
      <c r="J178" s="79" t="s">
        <v>520</v>
      </c>
      <c r="K178" s="77"/>
      <c r="L178" s="75"/>
      <c r="M178" s="127">
        <v>110.24</v>
      </c>
      <c r="N178" s="127">
        <f>Таблица1332[[#This Row],[Actual quantity / Фактическое к-во]]*Таблица1332[[#This Row],[Unit cost per unit US$/ Цена за ед. в долл. США]]</f>
        <v>110.24</v>
      </c>
      <c r="O178" s="80">
        <v>15</v>
      </c>
      <c r="P178" s="96">
        <f>Таблица1332[[#This Row],[Unit cost per unit US$/ Цена за ед. в долл. США]]/Таблица1332[[#This Row],[Useful life of the asset as per POPP]]/12</f>
        <v>0.61244444444444446</v>
      </c>
      <c r="Q178" s="46" t="s">
        <v>48</v>
      </c>
      <c r="R178" s="29" t="s">
        <v>49</v>
      </c>
      <c r="S178" s="99" t="s">
        <v>375</v>
      </c>
      <c r="T178" s="75" t="s">
        <v>376</v>
      </c>
      <c r="U178" s="75"/>
      <c r="V178" s="75"/>
      <c r="W178" s="76"/>
      <c r="X178" s="76"/>
      <c r="Y178" s="76"/>
      <c r="Z178" s="76"/>
      <c r="AA178" s="76"/>
      <c r="AB178" s="86">
        <v>41304</v>
      </c>
      <c r="AC178" s="33">
        <v>132</v>
      </c>
      <c r="AD178" s="125">
        <f>IF('Depreciation calc'!$G178*'Depreciation calc'!$P178*'Depreciation calc'!$AC178&lt;N178,'Depreciation calc'!$G178*'Depreciation calc'!$P178*'Depreciation calc'!$AC178,N178)</f>
        <v>80.842666666666673</v>
      </c>
      <c r="AE178" s="129">
        <f>'Depreciation calc'!$N178-'Depreciation calc'!$AD178</f>
        <v>29.397333333333322</v>
      </c>
      <c r="AF178" s="117" t="s">
        <v>53</v>
      </c>
      <c r="AG178" s="107" t="s">
        <v>278</v>
      </c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50" s="6" customFormat="1" ht="25.5" customHeight="1">
      <c r="A179" s="131">
        <v>171</v>
      </c>
      <c r="B179" s="76"/>
      <c r="C179" s="76"/>
      <c r="D179" s="141" t="s">
        <v>521</v>
      </c>
      <c r="E179" s="76"/>
      <c r="F179" s="106" t="s">
        <v>514</v>
      </c>
      <c r="G179" s="109">
        <v>1</v>
      </c>
      <c r="H179" s="76" t="s">
        <v>522</v>
      </c>
      <c r="I179" s="76" t="s">
        <v>57</v>
      </c>
      <c r="J179" s="79" t="s">
        <v>523</v>
      </c>
      <c r="K179" s="77"/>
      <c r="L179" s="75"/>
      <c r="M179" s="127">
        <v>14.68</v>
      </c>
      <c r="N179" s="127">
        <f>Таблица1332[[#This Row],[Actual quantity / Фактическое к-во]]*Таблица1332[[#This Row],[Unit cost per unit US$/ Цена за ед. в долл. США]]</f>
        <v>14.68</v>
      </c>
      <c r="O179" s="80">
        <v>15</v>
      </c>
      <c r="P179" s="96">
        <f>Таблица1332[[#This Row],[Unit cost per unit US$/ Цена за ед. в долл. США]]/Таблица1332[[#This Row],[Useful life of the asset as per POPP]]/12</f>
        <v>8.1555555555555562E-2</v>
      </c>
      <c r="Q179" s="46" t="s">
        <v>48</v>
      </c>
      <c r="R179" s="29" t="s">
        <v>49</v>
      </c>
      <c r="S179" s="99" t="s">
        <v>524</v>
      </c>
      <c r="T179" s="75" t="s">
        <v>65</v>
      </c>
      <c r="U179" s="75"/>
      <c r="V179" s="75"/>
      <c r="W179" s="76"/>
      <c r="X179" s="76"/>
      <c r="Y179" s="76"/>
      <c r="Z179" s="76"/>
      <c r="AA179" s="76"/>
      <c r="AB179" s="86">
        <v>43290</v>
      </c>
      <c r="AC179" s="33">
        <v>66</v>
      </c>
      <c r="AD179" s="125">
        <f>IF('Depreciation calc'!$G179*'Depreciation calc'!$P179*'Depreciation calc'!$AC179&lt;N179,'Depreciation calc'!$G179*'Depreciation calc'!$P179*'Depreciation calc'!$AC179,N179)</f>
        <v>5.3826666666666672</v>
      </c>
      <c r="AE179" s="129">
        <f>'Depreciation calc'!$N179-'Depreciation calc'!$AD179</f>
        <v>9.2973333333333326</v>
      </c>
      <c r="AF179" s="117" t="s">
        <v>53</v>
      </c>
      <c r="AG179" s="107" t="s">
        <v>278</v>
      </c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50" s="6" customFormat="1" ht="25.5" customHeight="1">
      <c r="A180" s="131">
        <v>172</v>
      </c>
      <c r="B180" s="76"/>
      <c r="C180" s="76"/>
      <c r="D180" s="141" t="s">
        <v>521</v>
      </c>
      <c r="E180" s="76"/>
      <c r="F180" s="106" t="s">
        <v>514</v>
      </c>
      <c r="G180" s="109">
        <v>1</v>
      </c>
      <c r="H180" s="76" t="s">
        <v>522</v>
      </c>
      <c r="I180" s="76" t="s">
        <v>57</v>
      </c>
      <c r="J180" s="79" t="s">
        <v>525</v>
      </c>
      <c r="K180" s="77"/>
      <c r="L180" s="75"/>
      <c r="M180" s="127">
        <v>14.68</v>
      </c>
      <c r="N180" s="127">
        <f>Таблица1332[[#This Row],[Actual quantity / Фактическое к-во]]*Таблица1332[[#This Row],[Unit cost per unit US$/ Цена за ед. в долл. США]]</f>
        <v>14.68</v>
      </c>
      <c r="O180" s="80">
        <v>15</v>
      </c>
      <c r="P180" s="96">
        <f>Таблица1332[[#This Row],[Unit cost per unit US$/ Цена за ед. в долл. США]]/Таблица1332[[#This Row],[Useful life of the asset as per POPP]]/12</f>
        <v>8.1555555555555562E-2</v>
      </c>
      <c r="Q180" s="46" t="s">
        <v>48</v>
      </c>
      <c r="R180" s="29" t="s">
        <v>49</v>
      </c>
      <c r="S180" s="99" t="s">
        <v>524</v>
      </c>
      <c r="T180" s="75" t="s">
        <v>65</v>
      </c>
      <c r="U180" s="75"/>
      <c r="V180" s="75"/>
      <c r="W180" s="76"/>
      <c r="X180" s="76"/>
      <c r="Y180" s="76"/>
      <c r="Z180" s="76"/>
      <c r="AA180" s="76"/>
      <c r="AB180" s="86">
        <v>43290</v>
      </c>
      <c r="AC180" s="33">
        <v>66</v>
      </c>
      <c r="AD180" s="125">
        <f>IF('Depreciation calc'!$G180*'Depreciation calc'!$P180*'Depreciation calc'!$AC180&lt;N180,'Depreciation calc'!$G180*'Depreciation calc'!$P180*'Depreciation calc'!$AC180,N180)</f>
        <v>5.3826666666666672</v>
      </c>
      <c r="AE180" s="129">
        <f>'Depreciation calc'!$N180-'Depreciation calc'!$AD180</f>
        <v>9.2973333333333326</v>
      </c>
      <c r="AF180" s="117" t="s">
        <v>53</v>
      </c>
      <c r="AG180" s="107" t="s">
        <v>278</v>
      </c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50" s="6" customFormat="1" ht="25.5" customHeight="1">
      <c r="A181" s="131">
        <v>173</v>
      </c>
      <c r="B181" s="76"/>
      <c r="C181" s="76"/>
      <c r="D181" s="141" t="s">
        <v>521</v>
      </c>
      <c r="E181" s="76"/>
      <c r="F181" s="106" t="s">
        <v>514</v>
      </c>
      <c r="G181" s="109">
        <v>1</v>
      </c>
      <c r="H181" s="76" t="s">
        <v>522</v>
      </c>
      <c r="I181" s="76" t="s">
        <v>57</v>
      </c>
      <c r="J181" s="79" t="s">
        <v>526</v>
      </c>
      <c r="K181" s="77"/>
      <c r="L181" s="75"/>
      <c r="M181" s="127">
        <v>14.68</v>
      </c>
      <c r="N181" s="127">
        <f>Таблица1332[[#This Row],[Actual quantity / Фактическое к-во]]*Таблица1332[[#This Row],[Unit cost per unit US$/ Цена за ед. в долл. США]]</f>
        <v>14.68</v>
      </c>
      <c r="O181" s="80">
        <v>15</v>
      </c>
      <c r="P181" s="96">
        <f>Таблица1332[[#This Row],[Unit cost per unit US$/ Цена за ед. в долл. США]]/Таблица1332[[#This Row],[Useful life of the asset as per POPP]]/12</f>
        <v>8.1555555555555562E-2</v>
      </c>
      <c r="Q181" s="46" t="s">
        <v>48</v>
      </c>
      <c r="R181" s="29" t="s">
        <v>49</v>
      </c>
      <c r="S181" s="99" t="s">
        <v>524</v>
      </c>
      <c r="T181" s="75" t="s">
        <v>65</v>
      </c>
      <c r="U181" s="75"/>
      <c r="V181" s="75"/>
      <c r="W181" s="76"/>
      <c r="X181" s="76"/>
      <c r="Y181" s="76"/>
      <c r="Z181" s="76"/>
      <c r="AA181" s="76"/>
      <c r="AB181" s="86">
        <v>43290</v>
      </c>
      <c r="AC181" s="33">
        <v>66</v>
      </c>
      <c r="AD181" s="125">
        <f>IF('Depreciation calc'!$G181*'Depreciation calc'!$P181*'Depreciation calc'!$AC181&lt;N181,'Depreciation calc'!$G181*'Depreciation calc'!$P181*'Depreciation calc'!$AC181,N181)</f>
        <v>5.3826666666666672</v>
      </c>
      <c r="AE181" s="129">
        <f>'Depreciation calc'!$N181-'Depreciation calc'!$AD181</f>
        <v>9.2973333333333326</v>
      </c>
      <c r="AF181" s="117" t="s">
        <v>53</v>
      </c>
      <c r="AG181" s="107" t="s">
        <v>278</v>
      </c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50" s="6" customFormat="1" ht="25.5" customHeight="1">
      <c r="A182" s="131">
        <v>174</v>
      </c>
      <c r="B182" s="76"/>
      <c r="C182" s="76"/>
      <c r="D182" s="141" t="s">
        <v>521</v>
      </c>
      <c r="E182" s="76"/>
      <c r="F182" s="106" t="s">
        <v>514</v>
      </c>
      <c r="G182" s="109">
        <v>1</v>
      </c>
      <c r="H182" s="76" t="s">
        <v>522</v>
      </c>
      <c r="I182" s="76" t="s">
        <v>57</v>
      </c>
      <c r="J182" s="79" t="s">
        <v>527</v>
      </c>
      <c r="K182" s="77"/>
      <c r="L182" s="75"/>
      <c r="M182" s="127">
        <v>14.68</v>
      </c>
      <c r="N182" s="127">
        <f>Таблица1332[[#This Row],[Actual quantity / Фактическое к-во]]*Таблица1332[[#This Row],[Unit cost per unit US$/ Цена за ед. в долл. США]]</f>
        <v>14.68</v>
      </c>
      <c r="O182" s="80">
        <v>15</v>
      </c>
      <c r="P182" s="96">
        <f>Таблица1332[[#This Row],[Unit cost per unit US$/ Цена за ед. в долл. США]]/Таблица1332[[#This Row],[Useful life of the asset as per POPP]]/12</f>
        <v>8.1555555555555562E-2</v>
      </c>
      <c r="Q182" s="46" t="s">
        <v>48</v>
      </c>
      <c r="R182" s="29" t="s">
        <v>49</v>
      </c>
      <c r="S182" s="99" t="s">
        <v>524</v>
      </c>
      <c r="T182" s="75" t="s">
        <v>65</v>
      </c>
      <c r="U182" s="75"/>
      <c r="V182" s="75"/>
      <c r="W182" s="76"/>
      <c r="X182" s="76"/>
      <c r="Y182" s="76"/>
      <c r="Z182" s="76"/>
      <c r="AA182" s="76"/>
      <c r="AB182" s="86">
        <v>43290</v>
      </c>
      <c r="AC182" s="33">
        <v>66</v>
      </c>
      <c r="AD182" s="125">
        <f>IF('Depreciation calc'!$G182*'Depreciation calc'!$P182*'Depreciation calc'!$AC182&lt;N182,'Depreciation calc'!$G182*'Depreciation calc'!$P182*'Depreciation calc'!$AC182,N182)</f>
        <v>5.3826666666666672</v>
      </c>
      <c r="AE182" s="129">
        <f>'Depreciation calc'!$N182-'Depreciation calc'!$AD182</f>
        <v>9.2973333333333326</v>
      </c>
      <c r="AF182" s="117" t="s">
        <v>53</v>
      </c>
      <c r="AG182" s="107" t="s">
        <v>278</v>
      </c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50" s="6" customFormat="1" ht="25.5" customHeight="1">
      <c r="A183" s="131">
        <v>175</v>
      </c>
      <c r="B183" s="76"/>
      <c r="C183" s="76"/>
      <c r="D183" s="141" t="s">
        <v>521</v>
      </c>
      <c r="E183" s="76"/>
      <c r="F183" s="106" t="s">
        <v>514</v>
      </c>
      <c r="G183" s="109">
        <v>1</v>
      </c>
      <c r="H183" s="76" t="s">
        <v>522</v>
      </c>
      <c r="I183" s="76" t="s">
        <v>57</v>
      </c>
      <c r="J183" s="79" t="s">
        <v>528</v>
      </c>
      <c r="K183" s="77"/>
      <c r="L183" s="75"/>
      <c r="M183" s="127">
        <v>14.68</v>
      </c>
      <c r="N183" s="127">
        <f>Таблица1332[[#This Row],[Actual quantity / Фактическое к-во]]*Таблица1332[[#This Row],[Unit cost per unit US$/ Цена за ед. в долл. США]]</f>
        <v>14.68</v>
      </c>
      <c r="O183" s="80">
        <v>15</v>
      </c>
      <c r="P183" s="96">
        <f>Таблица1332[[#This Row],[Unit cost per unit US$/ Цена за ед. в долл. США]]/Таблица1332[[#This Row],[Useful life of the asset as per POPP]]/12</f>
        <v>8.1555555555555562E-2</v>
      </c>
      <c r="Q183" s="46" t="s">
        <v>48</v>
      </c>
      <c r="R183" s="29" t="s">
        <v>49</v>
      </c>
      <c r="S183" s="99" t="s">
        <v>524</v>
      </c>
      <c r="T183" s="75" t="s">
        <v>65</v>
      </c>
      <c r="U183" s="75"/>
      <c r="V183" s="75"/>
      <c r="W183" s="76"/>
      <c r="X183" s="76"/>
      <c r="Y183" s="76"/>
      <c r="Z183" s="76"/>
      <c r="AA183" s="76"/>
      <c r="AB183" s="86">
        <v>43290</v>
      </c>
      <c r="AC183" s="33">
        <v>66</v>
      </c>
      <c r="AD183" s="125">
        <f>IF('Depreciation calc'!$G183*'Depreciation calc'!$P183*'Depreciation calc'!$AC183&lt;N183,'Depreciation calc'!$G183*'Depreciation calc'!$P183*'Depreciation calc'!$AC183,N183)</f>
        <v>5.3826666666666672</v>
      </c>
      <c r="AE183" s="129">
        <f>'Depreciation calc'!$N183-'Depreciation calc'!$AD183</f>
        <v>9.2973333333333326</v>
      </c>
      <c r="AF183" s="117" t="s">
        <v>53</v>
      </c>
      <c r="AG183" s="107" t="s">
        <v>278</v>
      </c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50" s="6" customFormat="1" ht="25.5" customHeight="1">
      <c r="A184" s="131">
        <v>176</v>
      </c>
      <c r="B184" s="76"/>
      <c r="C184" s="76"/>
      <c r="D184" s="141" t="s">
        <v>371</v>
      </c>
      <c r="E184" s="76"/>
      <c r="F184" s="106" t="s">
        <v>514</v>
      </c>
      <c r="G184" s="109">
        <v>1</v>
      </c>
      <c r="H184" s="76" t="s">
        <v>518</v>
      </c>
      <c r="I184" s="76" t="s">
        <v>57</v>
      </c>
      <c r="J184" s="79" t="s">
        <v>529</v>
      </c>
      <c r="K184" s="77"/>
      <c r="L184" s="75"/>
      <c r="M184" s="127">
        <v>99.26</v>
      </c>
      <c r="N184" s="127">
        <f>Таблица1332[[#This Row],[Actual quantity / Фактическое к-во]]*Таблица1332[[#This Row],[Unit cost per unit US$/ Цена за ед. в долл. США]]</f>
        <v>99.26</v>
      </c>
      <c r="O184" s="80">
        <v>15</v>
      </c>
      <c r="P184" s="96">
        <f>Таблица1332[[#This Row],[Unit cost per unit US$/ Цена за ед. в долл. США]]/Таблица1332[[#This Row],[Useful life of the asset as per POPP]]/12</f>
        <v>0.55144444444444451</v>
      </c>
      <c r="Q184" s="46" t="s">
        <v>48</v>
      </c>
      <c r="R184" s="29" t="s">
        <v>49</v>
      </c>
      <c r="S184" s="99" t="s">
        <v>375</v>
      </c>
      <c r="T184" s="75" t="s">
        <v>376</v>
      </c>
      <c r="U184" s="75"/>
      <c r="V184" s="75"/>
      <c r="W184" s="76"/>
      <c r="X184" s="76"/>
      <c r="Y184" s="76"/>
      <c r="Z184" s="76"/>
      <c r="AA184" s="76"/>
      <c r="AB184" s="86">
        <v>41285</v>
      </c>
      <c r="AC184" s="33">
        <v>132</v>
      </c>
      <c r="AD184" s="125">
        <f>IF('Depreciation calc'!$G184*'Depreciation calc'!$P184*'Depreciation calc'!$AC184&lt;N184,'Depreciation calc'!$G184*'Depreciation calc'!$P184*'Depreciation calc'!$AC184,N184)</f>
        <v>72.790666666666681</v>
      </c>
      <c r="AE184" s="129">
        <f>'Depreciation calc'!$N184-'Depreciation calc'!$AD184</f>
        <v>26.469333333333324</v>
      </c>
      <c r="AF184" s="117" t="s">
        <v>53</v>
      </c>
      <c r="AG184" s="107" t="s">
        <v>278</v>
      </c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50" s="6" customFormat="1" ht="25.5" customHeight="1">
      <c r="A185" s="131">
        <v>177</v>
      </c>
      <c r="B185" s="76"/>
      <c r="C185" s="76"/>
      <c r="D185" s="141" t="s">
        <v>530</v>
      </c>
      <c r="E185" s="76"/>
      <c r="F185" s="106" t="s">
        <v>514</v>
      </c>
      <c r="G185" s="109">
        <v>1</v>
      </c>
      <c r="H185" s="76" t="s">
        <v>531</v>
      </c>
      <c r="I185" s="76" t="s">
        <v>532</v>
      </c>
      <c r="J185" s="79" t="s">
        <v>533</v>
      </c>
      <c r="K185" s="77"/>
      <c r="L185" s="75"/>
      <c r="M185" s="127">
        <v>378.32</v>
      </c>
      <c r="N185" s="127">
        <f>Таблица1332[[#This Row],[Actual quantity / Фактическое к-во]]*Таблица1332[[#This Row],[Unit cost per unit US$/ Цена за ед. в долл. США]]</f>
        <v>378.32</v>
      </c>
      <c r="O185" s="80">
        <v>20</v>
      </c>
      <c r="P185" s="96">
        <f>Таблица1332[[#This Row],[Unit cost per unit US$/ Цена за ед. в долл. США]]/Таблица1332[[#This Row],[Useful life of the asset as per POPP]]/12</f>
        <v>1.5763333333333334</v>
      </c>
      <c r="Q185" s="46" t="s">
        <v>48</v>
      </c>
      <c r="R185" s="29" t="s">
        <v>49</v>
      </c>
      <c r="S185" s="99" t="s">
        <v>534</v>
      </c>
      <c r="T185" s="75" t="s">
        <v>535</v>
      </c>
      <c r="U185" s="75"/>
      <c r="V185" s="75"/>
      <c r="W185" s="76"/>
      <c r="X185" s="76"/>
      <c r="Y185" s="76"/>
      <c r="Z185" s="76"/>
      <c r="AA185" s="76"/>
      <c r="AB185" s="86">
        <v>41201</v>
      </c>
      <c r="AC185" s="33">
        <v>135</v>
      </c>
      <c r="AD185" s="125">
        <f>IF('Depreciation calc'!$G185*'Depreciation calc'!$P185*'Depreciation calc'!$AC185&lt;N185,'Depreciation calc'!$G185*'Depreciation calc'!$P185*'Depreciation calc'!$AC185,N185)</f>
        <v>212.80500000000001</v>
      </c>
      <c r="AE185" s="129">
        <f>'Depreciation calc'!$N185-'Depreciation calc'!$AD185</f>
        <v>165.51499999999999</v>
      </c>
      <c r="AF185" s="117" t="s">
        <v>53</v>
      </c>
      <c r="AG185" s="107" t="s">
        <v>54</v>
      </c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135"/>
      <c r="AS185" s="135"/>
      <c r="AT185" s="135"/>
      <c r="AU185" s="136"/>
      <c r="AV185" s="137"/>
      <c r="AW185" s="137"/>
      <c r="AX185" s="137"/>
    </row>
    <row r="186" spans="1:50" s="6" customFormat="1" ht="25.5" customHeight="1">
      <c r="A186" s="131">
        <v>178</v>
      </c>
      <c r="B186" s="76"/>
      <c r="C186" s="76"/>
      <c r="D186" s="141" t="s">
        <v>536</v>
      </c>
      <c r="E186" s="76"/>
      <c r="F186" s="106" t="s">
        <v>537</v>
      </c>
      <c r="G186" s="109">
        <v>1</v>
      </c>
      <c r="H186" s="76" t="s">
        <v>538</v>
      </c>
      <c r="I186" s="76" t="s">
        <v>539</v>
      </c>
      <c r="J186" s="79" t="s">
        <v>540</v>
      </c>
      <c r="K186" s="77"/>
      <c r="L186" s="75"/>
      <c r="M186" s="127">
        <v>736.72</v>
      </c>
      <c r="N186" s="127">
        <f>Таблица1332[[#This Row],[Actual quantity / Фактическое к-во]]*Таблица1332[[#This Row],[Unit cost per unit US$/ Цена за ед. в долл. США]]</f>
        <v>736.72</v>
      </c>
      <c r="O186" s="80">
        <v>8</v>
      </c>
      <c r="P186" s="96">
        <f>Таблица1332[[#This Row],[Unit cost per unit US$/ Цена за ед. в долл. США]]/Таблица1332[[#This Row],[Useful life of the asset as per POPP]]/12</f>
        <v>7.6741666666666672</v>
      </c>
      <c r="Q186" s="46" t="s">
        <v>48</v>
      </c>
      <c r="R186" s="29" t="s">
        <v>49</v>
      </c>
      <c r="S186" s="99" t="s">
        <v>541</v>
      </c>
      <c r="T186" s="75" t="s">
        <v>542</v>
      </c>
      <c r="U186" s="75"/>
      <c r="V186" s="75"/>
      <c r="W186" s="76"/>
      <c r="X186" s="76"/>
      <c r="Y186" s="76"/>
      <c r="Z186" s="76"/>
      <c r="AA186" s="76"/>
      <c r="AB186" s="86">
        <v>40842</v>
      </c>
      <c r="AC186" s="33">
        <v>147</v>
      </c>
      <c r="AD186" s="125">
        <f>IF('Depreciation calc'!$G186*'Depreciation calc'!$P186*'Depreciation calc'!$AC186&lt;N186,'Depreciation calc'!$G186*'Depreciation calc'!$P186*'Depreciation calc'!$AC186,N186)</f>
        <v>736.72</v>
      </c>
      <c r="AE186" s="129">
        <f>'Depreciation calc'!$N186-'Depreciation calc'!$AD186</f>
        <v>0</v>
      </c>
      <c r="AF186" s="117" t="s">
        <v>53</v>
      </c>
      <c r="AG186" s="107" t="s">
        <v>61</v>
      </c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135"/>
      <c r="AS186" s="135"/>
      <c r="AT186" s="135"/>
      <c r="AU186" s="136"/>
      <c r="AV186" s="137"/>
      <c r="AW186" s="137"/>
      <c r="AX186" s="137"/>
    </row>
    <row r="187" spans="1:50" s="6" customFormat="1" ht="25.5" customHeight="1">
      <c r="A187" s="131">
        <v>179</v>
      </c>
      <c r="B187" s="76"/>
      <c r="C187" s="76"/>
      <c r="D187" s="141" t="s">
        <v>107</v>
      </c>
      <c r="E187" s="76"/>
      <c r="F187" s="106" t="s">
        <v>543</v>
      </c>
      <c r="G187" s="109">
        <v>1</v>
      </c>
      <c r="H187" s="29" t="s">
        <v>109</v>
      </c>
      <c r="I187" s="76" t="s">
        <v>544</v>
      </c>
      <c r="J187" s="79" t="s">
        <v>545</v>
      </c>
      <c r="K187" s="77"/>
      <c r="L187" s="75"/>
      <c r="M187" s="127">
        <v>95</v>
      </c>
      <c r="N187" s="127">
        <f>Таблица1332[[#This Row],[Actual quantity / Фактическое к-во]]*Таблица1332[[#This Row],[Unit cost per unit US$/ Цена за ед. в долл. США]]</f>
        <v>95</v>
      </c>
      <c r="O187" s="80">
        <v>8</v>
      </c>
      <c r="P187" s="96">
        <f>Таблица1332[[#This Row],[Unit cost per unit US$/ Цена за ед. в долл. США]]/Таблица1332[[#This Row],[Useful life of the asset as per POPP]]/12</f>
        <v>0.98958333333333337</v>
      </c>
      <c r="Q187" s="46" t="s">
        <v>48</v>
      </c>
      <c r="R187" s="29" t="s">
        <v>49</v>
      </c>
      <c r="S187" s="30" t="s">
        <v>111</v>
      </c>
      <c r="T187" s="75" t="s">
        <v>324</v>
      </c>
      <c r="U187" s="75"/>
      <c r="V187" s="75"/>
      <c r="W187" s="76"/>
      <c r="X187" s="76"/>
      <c r="Y187" s="76"/>
      <c r="Z187" s="76"/>
      <c r="AA187" s="76"/>
      <c r="AB187" s="86">
        <v>41235</v>
      </c>
      <c r="AC187" s="33">
        <v>134</v>
      </c>
      <c r="AD187" s="125">
        <f>IF('Depreciation calc'!$G187*'Depreciation calc'!$P187*'Depreciation calc'!$AC187&lt;N187,'Depreciation calc'!$G187*'Depreciation calc'!$P187*'Depreciation calc'!$AC187,N187)</f>
        <v>95</v>
      </c>
      <c r="AE187" s="129">
        <f>'Depreciation calc'!$N187-'Depreciation calc'!$AD187</f>
        <v>0</v>
      </c>
      <c r="AF187" s="117" t="s">
        <v>53</v>
      </c>
      <c r="AG187" s="107" t="s">
        <v>61</v>
      </c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135"/>
      <c r="AS187" s="135"/>
      <c r="AT187" s="135"/>
      <c r="AU187" s="136"/>
      <c r="AV187" s="137"/>
      <c r="AW187" s="137"/>
      <c r="AX187" s="137"/>
    </row>
    <row r="188" spans="1:50" s="6" customFormat="1" ht="25.5" customHeight="1">
      <c r="A188" s="131">
        <v>180</v>
      </c>
      <c r="B188" s="76"/>
      <c r="C188" s="76"/>
      <c r="D188" s="141" t="s">
        <v>107</v>
      </c>
      <c r="E188" s="76"/>
      <c r="F188" s="106" t="s">
        <v>543</v>
      </c>
      <c r="G188" s="109">
        <v>1</v>
      </c>
      <c r="H188" s="29" t="s">
        <v>109</v>
      </c>
      <c r="I188" s="76" t="s">
        <v>546</v>
      </c>
      <c r="J188" s="79" t="s">
        <v>547</v>
      </c>
      <c r="K188" s="77"/>
      <c r="L188" s="75"/>
      <c r="M188" s="127">
        <v>95</v>
      </c>
      <c r="N188" s="127">
        <f>Таблица1332[[#This Row],[Actual quantity / Фактическое к-во]]*Таблица1332[[#This Row],[Unit cost per unit US$/ Цена за ед. в долл. США]]</f>
        <v>95</v>
      </c>
      <c r="O188" s="80">
        <v>8</v>
      </c>
      <c r="P188" s="96">
        <f>Таблица1332[[#This Row],[Unit cost per unit US$/ Цена за ед. в долл. США]]/Таблица1332[[#This Row],[Useful life of the asset as per POPP]]/12</f>
        <v>0.98958333333333337</v>
      </c>
      <c r="Q188" s="46" t="s">
        <v>48</v>
      </c>
      <c r="R188" s="29" t="s">
        <v>49</v>
      </c>
      <c r="S188" s="30" t="s">
        <v>111</v>
      </c>
      <c r="T188" s="75" t="s">
        <v>324</v>
      </c>
      <c r="U188" s="75"/>
      <c r="V188" s="75"/>
      <c r="W188" s="76"/>
      <c r="X188" s="76"/>
      <c r="Y188" s="76"/>
      <c r="Z188" s="76"/>
      <c r="AA188" s="76"/>
      <c r="AB188" s="86">
        <v>41235</v>
      </c>
      <c r="AC188" s="33">
        <v>134</v>
      </c>
      <c r="AD188" s="125">
        <f>IF('Depreciation calc'!$G188*'Depreciation calc'!$P188*'Depreciation calc'!$AC188&lt;N188,'Depreciation calc'!$G188*'Depreciation calc'!$P188*'Depreciation calc'!$AC188,N188)</f>
        <v>95</v>
      </c>
      <c r="AE188" s="129">
        <f>'Depreciation calc'!$N188-'Depreciation calc'!$AD188</f>
        <v>0</v>
      </c>
      <c r="AF188" s="117" t="s">
        <v>53</v>
      </c>
      <c r="AG188" s="107" t="s">
        <v>61</v>
      </c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135"/>
      <c r="AS188" s="135"/>
      <c r="AT188" s="135"/>
      <c r="AU188" s="136"/>
      <c r="AV188" s="137"/>
      <c r="AW188" s="137"/>
      <c r="AX188" s="137"/>
    </row>
    <row r="189" spans="1:50" s="6" customFormat="1" ht="25.5" customHeight="1">
      <c r="A189" s="131">
        <v>181</v>
      </c>
      <c r="B189" s="76"/>
      <c r="C189" s="76"/>
      <c r="D189" s="141" t="s">
        <v>107</v>
      </c>
      <c r="E189" s="76"/>
      <c r="F189" s="106" t="s">
        <v>543</v>
      </c>
      <c r="G189" s="109">
        <v>1</v>
      </c>
      <c r="H189" s="29" t="s">
        <v>109</v>
      </c>
      <c r="I189" s="76" t="s">
        <v>548</v>
      </c>
      <c r="J189" s="79" t="s">
        <v>549</v>
      </c>
      <c r="K189" s="77"/>
      <c r="L189" s="75"/>
      <c r="M189" s="127">
        <v>95</v>
      </c>
      <c r="N189" s="127">
        <f>Таблица1332[[#This Row],[Actual quantity / Фактическое к-во]]*Таблица1332[[#This Row],[Unit cost per unit US$/ Цена за ед. в долл. США]]</f>
        <v>95</v>
      </c>
      <c r="O189" s="80">
        <v>8</v>
      </c>
      <c r="P189" s="96">
        <f>Таблица1332[[#This Row],[Unit cost per unit US$/ Цена за ед. в долл. США]]/Таблица1332[[#This Row],[Useful life of the asset as per POPP]]/12</f>
        <v>0.98958333333333337</v>
      </c>
      <c r="Q189" s="46" t="s">
        <v>48</v>
      </c>
      <c r="R189" s="29" t="s">
        <v>49</v>
      </c>
      <c r="S189" s="30" t="s">
        <v>111</v>
      </c>
      <c r="T189" s="75" t="s">
        <v>324</v>
      </c>
      <c r="U189" s="75"/>
      <c r="V189" s="75"/>
      <c r="W189" s="76"/>
      <c r="X189" s="76"/>
      <c r="Y189" s="76"/>
      <c r="Z189" s="76"/>
      <c r="AA189" s="76"/>
      <c r="AB189" s="86">
        <v>41332</v>
      </c>
      <c r="AC189" s="33">
        <v>134</v>
      </c>
      <c r="AD189" s="125">
        <f>IF('Depreciation calc'!$G189*'Depreciation calc'!$P189*'Depreciation calc'!$AC189&lt;N189,'Depreciation calc'!$G189*'Depreciation calc'!$P189*'Depreciation calc'!$AC189,N189)</f>
        <v>95</v>
      </c>
      <c r="AE189" s="129">
        <f>'Depreciation calc'!$N189-'Depreciation calc'!$AD189</f>
        <v>0</v>
      </c>
      <c r="AF189" s="117" t="s">
        <v>53</v>
      </c>
      <c r="AG189" s="107" t="s">
        <v>61</v>
      </c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135"/>
      <c r="AS189" s="135"/>
      <c r="AT189" s="135"/>
      <c r="AU189" s="136"/>
      <c r="AV189" s="137"/>
      <c r="AW189" s="137"/>
      <c r="AX189" s="137"/>
    </row>
    <row r="190" spans="1:50" s="6" customFormat="1" ht="25.5" customHeight="1">
      <c r="A190" s="131">
        <v>182</v>
      </c>
      <c r="B190" s="76"/>
      <c r="C190" s="76"/>
      <c r="D190" s="141" t="s">
        <v>550</v>
      </c>
      <c r="E190" s="76"/>
      <c r="F190" s="106" t="s">
        <v>543</v>
      </c>
      <c r="G190" s="109">
        <v>1</v>
      </c>
      <c r="H190" s="29" t="s">
        <v>109</v>
      </c>
      <c r="I190" s="76" t="s">
        <v>551</v>
      </c>
      <c r="J190" s="79" t="s">
        <v>552</v>
      </c>
      <c r="K190" s="77"/>
      <c r="L190" s="75"/>
      <c r="M190" s="127">
        <v>344.11</v>
      </c>
      <c r="N190" s="127">
        <f>Таблица1332[[#This Row],[Actual quantity / Фактическое к-во]]*Таблица1332[[#This Row],[Unit cost per unit US$/ Цена за ед. в долл. США]]</f>
        <v>344.11</v>
      </c>
      <c r="O190" s="80">
        <v>8</v>
      </c>
      <c r="P190" s="96">
        <f>Таблица1332[[#This Row],[Unit cost per unit US$/ Цена за ед. в долл. США]]/Таблица1332[[#This Row],[Useful life of the asset as per POPP]]/12</f>
        <v>3.5844791666666667</v>
      </c>
      <c r="Q190" s="46" t="s">
        <v>48</v>
      </c>
      <c r="R190" s="29" t="s">
        <v>49</v>
      </c>
      <c r="S190" s="99" t="s">
        <v>553</v>
      </c>
      <c r="T190" s="75" t="s">
        <v>554</v>
      </c>
      <c r="U190" s="75"/>
      <c r="V190" s="75"/>
      <c r="W190" s="76"/>
      <c r="X190" s="76"/>
      <c r="Y190" s="76"/>
      <c r="Z190" s="76"/>
      <c r="AA190" s="76"/>
      <c r="AB190" s="86">
        <v>41941</v>
      </c>
      <c r="AC190" s="33">
        <v>111</v>
      </c>
      <c r="AD190" s="125">
        <f>IF('Depreciation calc'!$G190*'Depreciation calc'!$P190*'Depreciation calc'!$AC190&lt;N190,'Depreciation calc'!$G190*'Depreciation calc'!$P190*'Depreciation calc'!$AC190,N190)</f>
        <v>344.11</v>
      </c>
      <c r="AE190" s="129">
        <f>'Depreciation calc'!$N190-'Depreciation calc'!$AD190</f>
        <v>0</v>
      </c>
      <c r="AF190" s="117" t="s">
        <v>53</v>
      </c>
      <c r="AG190" s="107" t="s">
        <v>61</v>
      </c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135"/>
      <c r="AS190" s="135"/>
      <c r="AT190" s="135"/>
      <c r="AU190" s="136"/>
      <c r="AV190" s="137"/>
      <c r="AW190" s="137"/>
      <c r="AX190" s="137"/>
    </row>
    <row r="191" spans="1:50" s="6" customFormat="1" ht="25.5" customHeight="1">
      <c r="A191" s="131">
        <v>183</v>
      </c>
      <c r="B191" s="76"/>
      <c r="C191" s="76"/>
      <c r="D191" s="141" t="s">
        <v>555</v>
      </c>
      <c r="E191" s="76"/>
      <c r="F191" s="106" t="s">
        <v>543</v>
      </c>
      <c r="G191" s="109">
        <v>1</v>
      </c>
      <c r="H191" s="29" t="s">
        <v>109</v>
      </c>
      <c r="I191" s="76" t="s">
        <v>556</v>
      </c>
      <c r="J191" s="79" t="s">
        <v>557</v>
      </c>
      <c r="K191" s="77"/>
      <c r="L191" s="75"/>
      <c r="M191" s="127">
        <v>1417.11</v>
      </c>
      <c r="N191" s="127">
        <f>Таблица1332[[#This Row],[Actual quantity / Фактическое к-во]]*Таблица1332[[#This Row],[Unit cost per unit US$/ Цена за ед. в долл. США]]</f>
        <v>1417.11</v>
      </c>
      <c r="O191" s="80">
        <v>8</v>
      </c>
      <c r="P191" s="96">
        <f>Таблица1332[[#This Row],[Unit cost per unit US$/ Цена за ед. в долл. США]]/Таблица1332[[#This Row],[Useful life of the asset as per POPP]]/12</f>
        <v>14.761562499999998</v>
      </c>
      <c r="Q191" s="46" t="s">
        <v>48</v>
      </c>
      <c r="R191" s="29" t="s">
        <v>49</v>
      </c>
      <c r="S191" s="99" t="s">
        <v>553</v>
      </c>
      <c r="T191" s="75" t="s">
        <v>554</v>
      </c>
      <c r="U191" s="75"/>
      <c r="V191" s="75"/>
      <c r="W191" s="76"/>
      <c r="X191" s="76"/>
      <c r="Y191" s="76"/>
      <c r="Z191" s="76"/>
      <c r="AA191" s="76"/>
      <c r="AB191" s="86">
        <v>41941</v>
      </c>
      <c r="AC191" s="33">
        <v>111</v>
      </c>
      <c r="AD191" s="125">
        <f>IF('Depreciation calc'!$G191*'Depreciation calc'!$P191*'Depreciation calc'!$AC191&lt;N191,'Depreciation calc'!$G191*'Depreciation calc'!$P191*'Depreciation calc'!$AC191,N191)</f>
        <v>1417.11</v>
      </c>
      <c r="AE191" s="129">
        <f>'Depreciation calc'!$N191-'Depreciation calc'!$AD191</f>
        <v>0</v>
      </c>
      <c r="AF191" s="117" t="s">
        <v>53</v>
      </c>
      <c r="AG191" s="107" t="s">
        <v>61</v>
      </c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135"/>
      <c r="AS191" s="135"/>
      <c r="AT191" s="135"/>
      <c r="AU191" s="136"/>
      <c r="AV191" s="137"/>
      <c r="AW191" s="137"/>
      <c r="AX191" s="137"/>
    </row>
    <row r="192" spans="1:50" s="6" customFormat="1" ht="25.5" customHeight="1">
      <c r="A192" s="131">
        <v>184</v>
      </c>
      <c r="B192" s="76"/>
      <c r="C192" s="76"/>
      <c r="D192" s="141" t="s">
        <v>366</v>
      </c>
      <c r="E192" s="76"/>
      <c r="F192" s="106" t="s">
        <v>543</v>
      </c>
      <c r="G192" s="109">
        <v>1</v>
      </c>
      <c r="H192" s="76" t="s">
        <v>128</v>
      </c>
      <c r="I192" s="76" t="s">
        <v>558</v>
      </c>
      <c r="J192" s="79" t="s">
        <v>559</v>
      </c>
      <c r="K192" s="77"/>
      <c r="L192" s="75"/>
      <c r="M192" s="127">
        <v>449</v>
      </c>
      <c r="N192" s="127">
        <f>Таблица1332[[#This Row],[Actual quantity / Фактическое к-во]]*Таблица1332[[#This Row],[Unit cost per unit US$/ Цена за ед. в долл. США]]</f>
        <v>449</v>
      </c>
      <c r="O192" s="80">
        <v>8</v>
      </c>
      <c r="P192" s="96">
        <f>Таблица1332[[#This Row],[Unit cost per unit US$/ Цена за ед. в долл. США]]/Таблица1332[[#This Row],[Useful life of the asset as per POPP]]/12</f>
        <v>4.677083333333333</v>
      </c>
      <c r="Q192" s="46" t="s">
        <v>48</v>
      </c>
      <c r="R192" s="29" t="s">
        <v>49</v>
      </c>
      <c r="S192" s="99" t="s">
        <v>130</v>
      </c>
      <c r="T192" s="75" t="s">
        <v>131</v>
      </c>
      <c r="U192" s="75"/>
      <c r="V192" s="75"/>
      <c r="W192" s="76"/>
      <c r="X192" s="76"/>
      <c r="Y192" s="76"/>
      <c r="Z192" s="76"/>
      <c r="AA192" s="76"/>
      <c r="AB192" s="86">
        <v>41557</v>
      </c>
      <c r="AC192" s="33">
        <v>123</v>
      </c>
      <c r="AD192" s="125">
        <f>IF('Depreciation calc'!$G192*'Depreciation calc'!$P192*'Depreciation calc'!$AC192&lt;N192,'Depreciation calc'!$G192*'Depreciation calc'!$P192*'Depreciation calc'!$AC192,N192)</f>
        <v>449</v>
      </c>
      <c r="AE192" s="129">
        <f>'Depreciation calc'!$N192-'Depreciation calc'!$AD192</f>
        <v>0</v>
      </c>
      <c r="AF192" s="117" t="s">
        <v>53</v>
      </c>
      <c r="AG192" s="107" t="s">
        <v>61</v>
      </c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135"/>
      <c r="AS192" s="135"/>
      <c r="AT192" s="135"/>
      <c r="AU192" s="136"/>
      <c r="AV192" s="137"/>
      <c r="AW192" s="137"/>
      <c r="AX192" s="137"/>
    </row>
    <row r="193" spans="1:50" s="6" customFormat="1" ht="25.5" customHeight="1">
      <c r="A193" s="131">
        <v>185</v>
      </c>
      <c r="B193" s="76"/>
      <c r="C193" s="76"/>
      <c r="D193" s="141" t="s">
        <v>384</v>
      </c>
      <c r="E193" s="76"/>
      <c r="F193" s="106" t="s">
        <v>543</v>
      </c>
      <c r="G193" s="109">
        <v>1</v>
      </c>
      <c r="H193" s="76" t="s">
        <v>354</v>
      </c>
      <c r="I193" s="76" t="s">
        <v>57</v>
      </c>
      <c r="J193" s="79" t="s">
        <v>560</v>
      </c>
      <c r="K193" s="77"/>
      <c r="L193" s="75"/>
      <c r="M193" s="127">
        <v>22.91</v>
      </c>
      <c r="N193" s="127">
        <f>Таблица1332[[#This Row],[Actual quantity / Фактическое к-во]]*Таблица1332[[#This Row],[Unit cost per unit US$/ Цена за ед. в долл. США]]</f>
        <v>22.91</v>
      </c>
      <c r="O193" s="80">
        <v>15</v>
      </c>
      <c r="P193" s="96">
        <f>Таблица1332[[#This Row],[Unit cost per unit US$/ Цена за ед. в долл. США]]/Таблица1332[[#This Row],[Useful life of the asset as per POPP]]/12</f>
        <v>0.1272777777777778</v>
      </c>
      <c r="Q193" s="46" t="s">
        <v>48</v>
      </c>
      <c r="R193" s="29" t="s">
        <v>49</v>
      </c>
      <c r="S193" s="30" t="s">
        <v>356</v>
      </c>
      <c r="T193" s="75" t="s">
        <v>357</v>
      </c>
      <c r="U193" s="75"/>
      <c r="V193" s="75"/>
      <c r="W193" s="76"/>
      <c r="X193" s="76"/>
      <c r="Y193" s="76"/>
      <c r="Z193" s="76"/>
      <c r="AA193" s="76"/>
      <c r="AB193" s="86">
        <v>41557</v>
      </c>
      <c r="AC193" s="33">
        <v>123</v>
      </c>
      <c r="AD193" s="125">
        <f>IF('Depreciation calc'!$G193*'Depreciation calc'!$P193*'Depreciation calc'!$AC193&lt;N193,'Depreciation calc'!$G193*'Depreciation calc'!$P193*'Depreciation calc'!$AC193,N193)</f>
        <v>15.655166666666668</v>
      </c>
      <c r="AE193" s="129">
        <f>'Depreciation calc'!$N193-'Depreciation calc'!$AD193</f>
        <v>7.2548333333333321</v>
      </c>
      <c r="AF193" s="117" t="s">
        <v>53</v>
      </c>
      <c r="AG193" s="107" t="s">
        <v>278</v>
      </c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50" s="6" customFormat="1" ht="25.5" customHeight="1">
      <c r="A194" s="131">
        <v>186</v>
      </c>
      <c r="B194" s="76"/>
      <c r="C194" s="76"/>
      <c r="D194" s="141" t="s">
        <v>384</v>
      </c>
      <c r="E194" s="76"/>
      <c r="F194" s="106" t="s">
        <v>543</v>
      </c>
      <c r="G194" s="109">
        <v>1</v>
      </c>
      <c r="H194" s="76" t="s">
        <v>354</v>
      </c>
      <c r="I194" s="76" t="s">
        <v>57</v>
      </c>
      <c r="J194" s="79" t="s">
        <v>561</v>
      </c>
      <c r="K194" s="77"/>
      <c r="L194" s="75"/>
      <c r="M194" s="127">
        <v>22.91</v>
      </c>
      <c r="N194" s="127">
        <f>Таблица1332[[#This Row],[Actual quantity / Фактическое к-во]]*Таблица1332[[#This Row],[Unit cost per unit US$/ Цена за ед. в долл. США]]</f>
        <v>22.91</v>
      </c>
      <c r="O194" s="80">
        <v>15</v>
      </c>
      <c r="P194" s="96">
        <f>Таблица1332[[#This Row],[Unit cost per unit US$/ Цена за ед. в долл. США]]/Таблица1332[[#This Row],[Useful life of the asset as per POPP]]/12</f>
        <v>0.1272777777777778</v>
      </c>
      <c r="Q194" s="46" t="s">
        <v>48</v>
      </c>
      <c r="R194" s="29" t="s">
        <v>49</v>
      </c>
      <c r="S194" s="30" t="s">
        <v>356</v>
      </c>
      <c r="T194" s="75" t="s">
        <v>357</v>
      </c>
      <c r="U194" s="75"/>
      <c r="V194" s="75"/>
      <c r="W194" s="76"/>
      <c r="X194" s="76"/>
      <c r="Y194" s="76"/>
      <c r="Z194" s="76"/>
      <c r="AA194" s="76"/>
      <c r="AB194" s="86">
        <v>41557</v>
      </c>
      <c r="AC194" s="33">
        <v>123</v>
      </c>
      <c r="AD194" s="125">
        <f>IF('Depreciation calc'!$G194*'Depreciation calc'!$P194*'Depreciation calc'!$AC194&lt;N194,'Depreciation calc'!$G194*'Depreciation calc'!$P194*'Depreciation calc'!$AC194,N194)</f>
        <v>15.655166666666668</v>
      </c>
      <c r="AE194" s="129">
        <f>'Depreciation calc'!$N194-'Depreciation calc'!$AD194</f>
        <v>7.2548333333333321</v>
      </c>
      <c r="AF194" s="117" t="s">
        <v>53</v>
      </c>
      <c r="AG194" s="107" t="s">
        <v>278</v>
      </c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50" s="6" customFormat="1" ht="25.5" customHeight="1">
      <c r="A195" s="131">
        <v>187</v>
      </c>
      <c r="B195" s="76"/>
      <c r="C195" s="76"/>
      <c r="D195" s="141" t="s">
        <v>384</v>
      </c>
      <c r="E195" s="76"/>
      <c r="F195" s="106" t="s">
        <v>543</v>
      </c>
      <c r="G195" s="109">
        <v>1</v>
      </c>
      <c r="H195" s="76" t="s">
        <v>354</v>
      </c>
      <c r="I195" s="76" t="s">
        <v>57</v>
      </c>
      <c r="J195" s="79" t="s">
        <v>562</v>
      </c>
      <c r="K195" s="77"/>
      <c r="L195" s="75"/>
      <c r="M195" s="127">
        <v>22.91</v>
      </c>
      <c r="N195" s="127">
        <f>Таблица1332[[#This Row],[Actual quantity / Фактическое к-во]]*Таблица1332[[#This Row],[Unit cost per unit US$/ Цена за ед. в долл. США]]</f>
        <v>22.91</v>
      </c>
      <c r="O195" s="80">
        <v>15</v>
      </c>
      <c r="P195" s="96">
        <f>Таблица1332[[#This Row],[Unit cost per unit US$/ Цена за ед. в долл. США]]/Таблица1332[[#This Row],[Useful life of the asset as per POPP]]/12</f>
        <v>0.1272777777777778</v>
      </c>
      <c r="Q195" s="46" t="s">
        <v>48</v>
      </c>
      <c r="R195" s="29" t="s">
        <v>49</v>
      </c>
      <c r="S195" s="30" t="s">
        <v>356</v>
      </c>
      <c r="T195" s="75" t="s">
        <v>357</v>
      </c>
      <c r="U195" s="75"/>
      <c r="V195" s="75"/>
      <c r="W195" s="76"/>
      <c r="X195" s="76"/>
      <c r="Y195" s="76"/>
      <c r="Z195" s="76"/>
      <c r="AA195" s="76"/>
      <c r="AB195" s="86">
        <v>41557</v>
      </c>
      <c r="AC195" s="33">
        <v>123</v>
      </c>
      <c r="AD195" s="125">
        <f>IF('Depreciation calc'!$G195*'Depreciation calc'!$P195*'Depreciation calc'!$AC195&lt;N195,'Depreciation calc'!$G195*'Depreciation calc'!$P195*'Depreciation calc'!$AC195,N195)</f>
        <v>15.655166666666668</v>
      </c>
      <c r="AE195" s="129">
        <f>'Depreciation calc'!$N195-'Depreciation calc'!$AD195</f>
        <v>7.2548333333333321</v>
      </c>
      <c r="AF195" s="117" t="s">
        <v>53</v>
      </c>
      <c r="AG195" s="107" t="s">
        <v>278</v>
      </c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50" s="6" customFormat="1" ht="25.5" customHeight="1">
      <c r="A196" s="131">
        <v>188</v>
      </c>
      <c r="B196" s="76"/>
      <c r="C196" s="76"/>
      <c r="D196" s="141" t="s">
        <v>384</v>
      </c>
      <c r="E196" s="76"/>
      <c r="F196" s="106" t="s">
        <v>543</v>
      </c>
      <c r="G196" s="109">
        <v>1</v>
      </c>
      <c r="H196" s="76" t="s">
        <v>354</v>
      </c>
      <c r="I196" s="76" t="s">
        <v>57</v>
      </c>
      <c r="J196" s="79" t="s">
        <v>563</v>
      </c>
      <c r="K196" s="77"/>
      <c r="L196" s="75"/>
      <c r="M196" s="127">
        <v>22.91</v>
      </c>
      <c r="N196" s="127">
        <f>Таблица1332[[#This Row],[Actual quantity / Фактическое к-во]]*Таблица1332[[#This Row],[Unit cost per unit US$/ Цена за ед. в долл. США]]</f>
        <v>22.91</v>
      </c>
      <c r="O196" s="80">
        <v>15</v>
      </c>
      <c r="P196" s="96">
        <f>Таблица1332[[#This Row],[Unit cost per unit US$/ Цена за ед. в долл. США]]/Таблица1332[[#This Row],[Useful life of the asset as per POPP]]/12</f>
        <v>0.1272777777777778</v>
      </c>
      <c r="Q196" s="46" t="s">
        <v>48</v>
      </c>
      <c r="R196" s="29" t="s">
        <v>49</v>
      </c>
      <c r="S196" s="30" t="s">
        <v>356</v>
      </c>
      <c r="T196" s="75" t="s">
        <v>357</v>
      </c>
      <c r="U196" s="75"/>
      <c r="V196" s="75"/>
      <c r="W196" s="76"/>
      <c r="X196" s="76"/>
      <c r="Y196" s="76"/>
      <c r="Z196" s="76"/>
      <c r="AA196" s="76"/>
      <c r="AB196" s="86">
        <v>41557</v>
      </c>
      <c r="AC196" s="33">
        <v>123</v>
      </c>
      <c r="AD196" s="125">
        <f>IF('Depreciation calc'!$G196*'Depreciation calc'!$P196*'Depreciation calc'!$AC196&lt;N196,'Depreciation calc'!$G196*'Depreciation calc'!$P196*'Depreciation calc'!$AC196,N196)</f>
        <v>15.655166666666668</v>
      </c>
      <c r="AE196" s="129">
        <f>'Depreciation calc'!$N196-'Depreciation calc'!$AD196</f>
        <v>7.2548333333333321</v>
      </c>
      <c r="AF196" s="117" t="s">
        <v>53</v>
      </c>
      <c r="AG196" s="107" t="s">
        <v>278</v>
      </c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50" s="6" customFormat="1" ht="25.5" customHeight="1">
      <c r="A197" s="131">
        <v>189</v>
      </c>
      <c r="B197" s="76"/>
      <c r="C197" s="76"/>
      <c r="D197" s="141" t="s">
        <v>564</v>
      </c>
      <c r="E197" s="76"/>
      <c r="F197" s="106" t="s">
        <v>543</v>
      </c>
      <c r="G197" s="109">
        <v>1</v>
      </c>
      <c r="H197" s="76" t="s">
        <v>354</v>
      </c>
      <c r="I197" s="76" t="s">
        <v>57</v>
      </c>
      <c r="J197" s="79" t="s">
        <v>565</v>
      </c>
      <c r="K197" s="77"/>
      <c r="L197" s="75"/>
      <c r="M197" s="127">
        <v>66.08</v>
      </c>
      <c r="N197" s="127">
        <f>Таблица1332[[#This Row],[Actual quantity / Фактическое к-во]]*Таблица1332[[#This Row],[Unit cost per unit US$/ Цена за ед. в долл. США]]</f>
        <v>66.08</v>
      </c>
      <c r="O197" s="80">
        <v>15</v>
      </c>
      <c r="P197" s="96">
        <f>Таблица1332[[#This Row],[Unit cost per unit US$/ Цена за ед. в долл. США]]/Таблица1332[[#This Row],[Useful life of the asset as per POPP]]/12</f>
        <v>0.36711111111111111</v>
      </c>
      <c r="Q197" s="46" t="s">
        <v>48</v>
      </c>
      <c r="R197" s="29" t="s">
        <v>49</v>
      </c>
      <c r="S197" s="30" t="s">
        <v>356</v>
      </c>
      <c r="T197" s="75" t="s">
        <v>357</v>
      </c>
      <c r="U197" s="75"/>
      <c r="V197" s="75"/>
      <c r="W197" s="76"/>
      <c r="X197" s="76"/>
      <c r="Y197" s="76"/>
      <c r="Z197" s="76"/>
      <c r="AA197" s="76"/>
      <c r="AB197" s="86">
        <v>41557</v>
      </c>
      <c r="AC197" s="33">
        <v>123</v>
      </c>
      <c r="AD197" s="125">
        <f>IF('Depreciation calc'!$G197*'Depreciation calc'!$P197*'Depreciation calc'!$AC197&lt;N197,'Depreciation calc'!$G197*'Depreciation calc'!$P197*'Depreciation calc'!$AC197,N197)</f>
        <v>45.154666666666664</v>
      </c>
      <c r="AE197" s="129">
        <f>'Depreciation calc'!$N197-'Depreciation calc'!$AD197</f>
        <v>20.925333333333334</v>
      </c>
      <c r="AF197" s="117" t="s">
        <v>53</v>
      </c>
      <c r="AG197" s="107" t="s">
        <v>278</v>
      </c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50" s="6" customFormat="1" ht="25.5" customHeight="1">
      <c r="A198" s="131">
        <v>190</v>
      </c>
      <c r="B198" s="76"/>
      <c r="C198" s="76"/>
      <c r="D198" s="141" t="s">
        <v>564</v>
      </c>
      <c r="E198" s="76"/>
      <c r="F198" s="106" t="s">
        <v>543</v>
      </c>
      <c r="G198" s="109">
        <v>1</v>
      </c>
      <c r="H198" s="76" t="s">
        <v>354</v>
      </c>
      <c r="I198" s="76" t="s">
        <v>57</v>
      </c>
      <c r="J198" s="79" t="s">
        <v>566</v>
      </c>
      <c r="K198" s="77"/>
      <c r="L198" s="75"/>
      <c r="M198" s="127">
        <v>66.08</v>
      </c>
      <c r="N198" s="127">
        <f>Таблица1332[[#This Row],[Actual quantity / Фактическое к-во]]*Таблица1332[[#This Row],[Unit cost per unit US$/ Цена за ед. в долл. США]]</f>
        <v>66.08</v>
      </c>
      <c r="O198" s="80">
        <v>15</v>
      </c>
      <c r="P198" s="96">
        <f>Таблица1332[[#This Row],[Unit cost per unit US$/ Цена за ед. в долл. США]]/Таблица1332[[#This Row],[Useful life of the asset as per POPP]]/12</f>
        <v>0.36711111111111111</v>
      </c>
      <c r="Q198" s="46" t="s">
        <v>48</v>
      </c>
      <c r="R198" s="29" t="s">
        <v>49</v>
      </c>
      <c r="S198" s="30" t="s">
        <v>356</v>
      </c>
      <c r="T198" s="75" t="s">
        <v>357</v>
      </c>
      <c r="U198" s="75"/>
      <c r="V198" s="75"/>
      <c r="W198" s="76"/>
      <c r="X198" s="76"/>
      <c r="Y198" s="76"/>
      <c r="Z198" s="76"/>
      <c r="AA198" s="76"/>
      <c r="AB198" s="86">
        <v>41557</v>
      </c>
      <c r="AC198" s="33">
        <v>123</v>
      </c>
      <c r="AD198" s="125">
        <f>IF('Depreciation calc'!$G198*'Depreciation calc'!$P198*'Depreciation calc'!$AC198&lt;N198,'Depreciation calc'!$G198*'Depreciation calc'!$P198*'Depreciation calc'!$AC198,N198)</f>
        <v>45.154666666666664</v>
      </c>
      <c r="AE198" s="129">
        <f>'Depreciation calc'!$N198-'Depreciation calc'!$AD198</f>
        <v>20.925333333333334</v>
      </c>
      <c r="AF198" s="117" t="s">
        <v>53</v>
      </c>
      <c r="AG198" s="107" t="s">
        <v>278</v>
      </c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50" s="6" customFormat="1" ht="25.5" customHeight="1">
      <c r="A199" s="131">
        <v>191</v>
      </c>
      <c r="B199" s="76"/>
      <c r="C199" s="76"/>
      <c r="D199" s="141" t="s">
        <v>564</v>
      </c>
      <c r="E199" s="76"/>
      <c r="F199" s="106" t="s">
        <v>543</v>
      </c>
      <c r="G199" s="109">
        <v>1</v>
      </c>
      <c r="H199" s="76" t="s">
        <v>354</v>
      </c>
      <c r="I199" s="76" t="s">
        <v>57</v>
      </c>
      <c r="J199" s="79" t="s">
        <v>567</v>
      </c>
      <c r="K199" s="77"/>
      <c r="L199" s="75"/>
      <c r="M199" s="127">
        <v>66.08</v>
      </c>
      <c r="N199" s="127">
        <f>Таблица1332[[#This Row],[Actual quantity / Фактическое к-во]]*Таблица1332[[#This Row],[Unit cost per unit US$/ Цена за ед. в долл. США]]</f>
        <v>66.08</v>
      </c>
      <c r="O199" s="80">
        <v>15</v>
      </c>
      <c r="P199" s="96">
        <f>Таблица1332[[#This Row],[Unit cost per unit US$/ Цена за ед. в долл. США]]/Таблица1332[[#This Row],[Useful life of the asset as per POPP]]/12</f>
        <v>0.36711111111111111</v>
      </c>
      <c r="Q199" s="46" t="s">
        <v>48</v>
      </c>
      <c r="R199" s="29" t="s">
        <v>49</v>
      </c>
      <c r="S199" s="30" t="s">
        <v>356</v>
      </c>
      <c r="T199" s="75" t="s">
        <v>357</v>
      </c>
      <c r="U199" s="75"/>
      <c r="V199" s="75"/>
      <c r="W199" s="76"/>
      <c r="X199" s="76"/>
      <c r="Y199" s="76"/>
      <c r="Z199" s="76"/>
      <c r="AA199" s="76"/>
      <c r="AB199" s="86">
        <v>41557</v>
      </c>
      <c r="AC199" s="33">
        <v>123</v>
      </c>
      <c r="AD199" s="125">
        <f>IF('Depreciation calc'!$G199*'Depreciation calc'!$P199*'Depreciation calc'!$AC199&lt;N199,'Depreciation calc'!$G199*'Depreciation calc'!$P199*'Depreciation calc'!$AC199,N199)</f>
        <v>45.154666666666664</v>
      </c>
      <c r="AE199" s="129">
        <f>'Depreciation calc'!$N199-'Depreciation calc'!$AD199</f>
        <v>20.925333333333334</v>
      </c>
      <c r="AF199" s="117" t="s">
        <v>53</v>
      </c>
      <c r="AG199" s="107" t="s">
        <v>278</v>
      </c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50" s="6" customFormat="1" ht="25.5" customHeight="1">
      <c r="A200" s="131">
        <v>192</v>
      </c>
      <c r="B200" s="76"/>
      <c r="C200" s="76"/>
      <c r="D200" s="141" t="s">
        <v>564</v>
      </c>
      <c r="E200" s="76"/>
      <c r="F200" s="106" t="s">
        <v>543</v>
      </c>
      <c r="G200" s="109">
        <v>1</v>
      </c>
      <c r="H200" s="76" t="s">
        <v>354</v>
      </c>
      <c r="I200" s="76" t="s">
        <v>57</v>
      </c>
      <c r="J200" s="79" t="s">
        <v>568</v>
      </c>
      <c r="K200" s="77"/>
      <c r="L200" s="75"/>
      <c r="M200" s="127">
        <v>66.08</v>
      </c>
      <c r="N200" s="127">
        <f>Таблица1332[[#This Row],[Actual quantity / Фактическое к-во]]*Таблица1332[[#This Row],[Unit cost per unit US$/ Цена за ед. в долл. США]]</f>
        <v>66.08</v>
      </c>
      <c r="O200" s="80">
        <v>15</v>
      </c>
      <c r="P200" s="96">
        <f>Таблица1332[[#This Row],[Unit cost per unit US$/ Цена за ед. в долл. США]]/Таблица1332[[#This Row],[Useful life of the asset as per POPP]]/12</f>
        <v>0.36711111111111111</v>
      </c>
      <c r="Q200" s="46" t="s">
        <v>48</v>
      </c>
      <c r="R200" s="29" t="s">
        <v>49</v>
      </c>
      <c r="S200" s="30" t="s">
        <v>356</v>
      </c>
      <c r="T200" s="75" t="s">
        <v>357</v>
      </c>
      <c r="U200" s="75"/>
      <c r="V200" s="75"/>
      <c r="W200" s="76"/>
      <c r="X200" s="76"/>
      <c r="Y200" s="76"/>
      <c r="Z200" s="76"/>
      <c r="AA200" s="76"/>
      <c r="AB200" s="86">
        <v>41557</v>
      </c>
      <c r="AC200" s="33">
        <v>123</v>
      </c>
      <c r="AD200" s="125">
        <f>IF('Depreciation calc'!$G200*'Depreciation calc'!$P200*'Depreciation calc'!$AC200&lt;N200,'Depreciation calc'!$G200*'Depreciation calc'!$P200*'Depreciation calc'!$AC200,N200)</f>
        <v>45.154666666666664</v>
      </c>
      <c r="AE200" s="129">
        <f>'Depreciation calc'!$N200-'Depreciation calc'!$AD200</f>
        <v>20.925333333333334</v>
      </c>
      <c r="AF200" s="117" t="s">
        <v>53</v>
      </c>
      <c r="AG200" s="107" t="s">
        <v>278</v>
      </c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50" s="6" customFormat="1" ht="25.5" customHeight="1">
      <c r="A201" s="131">
        <v>193</v>
      </c>
      <c r="B201" s="76"/>
      <c r="C201" s="76"/>
      <c r="D201" s="141" t="s">
        <v>569</v>
      </c>
      <c r="E201" s="76"/>
      <c r="F201" s="106" t="s">
        <v>543</v>
      </c>
      <c r="G201" s="109">
        <v>1</v>
      </c>
      <c r="H201" s="76" t="s">
        <v>570</v>
      </c>
      <c r="I201" s="76" t="s">
        <v>571</v>
      </c>
      <c r="J201" s="79" t="s">
        <v>572</v>
      </c>
      <c r="K201" s="77"/>
      <c r="L201" s="75"/>
      <c r="M201" s="127">
        <v>442.69</v>
      </c>
      <c r="N201" s="127">
        <f>Таблица1332[[#This Row],[Actual quantity / Фактическое к-во]]*Таблица1332[[#This Row],[Unit cost per unit US$/ Цена за ед. в долл. США]]</f>
        <v>442.69</v>
      </c>
      <c r="O201" s="80">
        <v>8</v>
      </c>
      <c r="P201" s="96">
        <f>Таблица1332[[#This Row],[Unit cost per unit US$/ Цена за ед. в долл. США]]/Таблица1332[[#This Row],[Useful life of the asset as per POPP]]/12</f>
        <v>4.6113541666666666</v>
      </c>
      <c r="Q201" s="46" t="s">
        <v>48</v>
      </c>
      <c r="R201" s="29" t="s">
        <v>49</v>
      </c>
      <c r="S201" s="99" t="s">
        <v>573</v>
      </c>
      <c r="T201" s="75" t="s">
        <v>574</v>
      </c>
      <c r="U201" s="75"/>
      <c r="V201" s="75"/>
      <c r="W201" s="76"/>
      <c r="X201" s="76"/>
      <c r="Y201" s="76"/>
      <c r="Z201" s="76"/>
      <c r="AA201" s="76"/>
      <c r="AB201" s="86">
        <v>44246</v>
      </c>
      <c r="AC201" s="33">
        <v>35</v>
      </c>
      <c r="AD201" s="125">
        <f>IF('Depreciation calc'!$G201*'Depreciation calc'!$P201*'Depreciation calc'!$AC201&lt;N201,'Depreciation calc'!$G201*'Depreciation calc'!$P201*'Depreciation calc'!$AC201,N201)</f>
        <v>161.39739583333332</v>
      </c>
      <c r="AE201" s="129">
        <f>'Depreciation calc'!$N201-'Depreciation calc'!$AD201</f>
        <v>281.29260416666671</v>
      </c>
      <c r="AF201" s="117" t="s">
        <v>53</v>
      </c>
      <c r="AG201" s="107" t="s">
        <v>61</v>
      </c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135"/>
      <c r="AS201" s="135"/>
      <c r="AT201" s="135"/>
      <c r="AU201" s="136"/>
      <c r="AV201" s="137"/>
      <c r="AW201" s="137"/>
      <c r="AX201" s="137"/>
    </row>
    <row r="202" spans="1:50" s="6" customFormat="1" ht="25.5" customHeight="1">
      <c r="A202" s="131">
        <v>194</v>
      </c>
      <c r="B202" s="76"/>
      <c r="C202" s="76"/>
      <c r="D202" s="141" t="s">
        <v>569</v>
      </c>
      <c r="E202" s="76"/>
      <c r="F202" s="106" t="s">
        <v>543</v>
      </c>
      <c r="G202" s="109">
        <v>1</v>
      </c>
      <c r="H202" s="76" t="s">
        <v>570</v>
      </c>
      <c r="I202" s="76" t="s">
        <v>575</v>
      </c>
      <c r="J202" s="79" t="s">
        <v>576</v>
      </c>
      <c r="K202" s="77"/>
      <c r="L202" s="75"/>
      <c r="M202" s="127">
        <v>442.69</v>
      </c>
      <c r="N202" s="127">
        <f>Таблица1332[[#This Row],[Actual quantity / Фактическое к-во]]*Таблица1332[[#This Row],[Unit cost per unit US$/ Цена за ед. в долл. США]]</f>
        <v>442.69</v>
      </c>
      <c r="O202" s="80">
        <v>8</v>
      </c>
      <c r="P202" s="96">
        <f>Таблица1332[[#This Row],[Unit cost per unit US$/ Цена за ед. в долл. США]]/Таблица1332[[#This Row],[Useful life of the asset as per POPP]]/12</f>
        <v>4.6113541666666666</v>
      </c>
      <c r="Q202" s="46" t="s">
        <v>48</v>
      </c>
      <c r="R202" s="29" t="s">
        <v>49</v>
      </c>
      <c r="S202" s="99" t="s">
        <v>573</v>
      </c>
      <c r="T202" s="75" t="s">
        <v>574</v>
      </c>
      <c r="U202" s="75"/>
      <c r="V202" s="75"/>
      <c r="W202" s="76"/>
      <c r="X202" s="76"/>
      <c r="Y202" s="76"/>
      <c r="Z202" s="76"/>
      <c r="AA202" s="76"/>
      <c r="AB202" s="86">
        <v>44246</v>
      </c>
      <c r="AC202" s="33">
        <v>35</v>
      </c>
      <c r="AD202" s="125">
        <f>IF('Depreciation calc'!$G202*'Depreciation calc'!$P202*'Depreciation calc'!$AC202&lt;N202,'Depreciation calc'!$G202*'Depreciation calc'!$P202*'Depreciation calc'!$AC202,N202)</f>
        <v>161.39739583333332</v>
      </c>
      <c r="AE202" s="129">
        <f>'Depreciation calc'!$N202-'Depreciation calc'!$AD202</f>
        <v>281.29260416666671</v>
      </c>
      <c r="AF202" s="117" t="s">
        <v>53</v>
      </c>
      <c r="AG202" s="107" t="s">
        <v>61</v>
      </c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135"/>
      <c r="AS202" s="135"/>
      <c r="AT202" s="135"/>
      <c r="AU202" s="136"/>
      <c r="AV202" s="137"/>
      <c r="AW202" s="137"/>
      <c r="AX202" s="137"/>
    </row>
    <row r="203" spans="1:50" ht="21.75" customHeight="1" thickBot="1">
      <c r="A203" s="60"/>
      <c r="B203" s="61"/>
      <c r="C203" s="62"/>
      <c r="D203" s="103" t="s">
        <v>577</v>
      </c>
      <c r="E203" s="62"/>
      <c r="F203" s="62"/>
      <c r="G203" s="114">
        <f>SUBTOTAL(109,Таблица1332[Actual quantity / Фактическое к-во])</f>
        <v>194</v>
      </c>
      <c r="H203" s="62"/>
      <c r="I203" s="62"/>
      <c r="J203" s="70"/>
      <c r="K203" s="63"/>
      <c r="L203" s="63"/>
      <c r="M203" s="128">
        <f>SUBTOTAL(109,Таблица1332[Unit cost per unit US$/ Цена за ед. в долл. США])</f>
        <v>62859.370000000032</v>
      </c>
      <c r="N203" s="128">
        <f>SUBTOTAL(109,Таблица1332[Total amount US$/ общая сумма в долл. США])</f>
        <v>62859.370000000032</v>
      </c>
      <c r="O203" s="64"/>
      <c r="P203" s="94"/>
      <c r="Q203" s="64"/>
      <c r="R203" s="62"/>
      <c r="S203" s="62"/>
      <c r="T203" s="65"/>
      <c r="U203" s="65"/>
      <c r="V203" s="65"/>
      <c r="W203" s="62">
        <f>SUBTOTAL(109,Таблица1332[Цена коррект])</f>
        <v>768.28</v>
      </c>
      <c r="X203" s="62"/>
      <c r="Y203" s="62"/>
      <c r="Z203" s="62"/>
      <c r="AA203" s="62"/>
      <c r="AB203" s="62"/>
      <c r="AC203" s="62"/>
      <c r="AD203" s="128">
        <f>SUBTOTAL(109,Таблица1332[Actual depr amount])</f>
        <v>53411.106881944426</v>
      </c>
      <c r="AE203" s="130">
        <f>SUBTOTAL(109,Таблица1332[balance as of December 2023])</f>
        <v>9448.2631180555509</v>
      </c>
      <c r="AF203" s="115"/>
      <c r="AG203" s="116"/>
    </row>
    <row r="204" spans="1:50"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J204" s="139"/>
      <c r="AK204" s="139"/>
      <c r="AL204" s="139"/>
      <c r="AM204" s="139"/>
      <c r="AN204" s="139"/>
      <c r="AO204" s="139"/>
      <c r="AP204" s="139"/>
      <c r="AQ204" s="139"/>
      <c r="AR204" s="138"/>
      <c r="AS204" s="138"/>
      <c r="AT204" s="138"/>
      <c r="AU204" s="138"/>
      <c r="AV204" s="138"/>
      <c r="AW204" s="138"/>
      <c r="AX204" s="138"/>
    </row>
    <row r="205" spans="1:50" ht="22.5" customHeight="1">
      <c r="G205" s="23">
        <f>SUM(G9:G204)</f>
        <v>388</v>
      </c>
      <c r="AC205" s="122"/>
      <c r="AD205" s="122"/>
      <c r="AE205" s="122"/>
      <c r="AJ205" s="122"/>
      <c r="AK205" s="122"/>
      <c r="AL205" s="122"/>
      <c r="AM205" s="122"/>
      <c r="AN205" s="122"/>
      <c r="AO205" s="122"/>
      <c r="AP205" s="122"/>
    </row>
    <row r="206" spans="1:50" ht="23.1" customHeight="1">
      <c r="D206" s="154" t="s">
        <v>578</v>
      </c>
      <c r="E206" s="154"/>
      <c r="F206" s="154"/>
      <c r="G206" s="154"/>
      <c r="H206" s="154"/>
      <c r="I206" s="56" t="s">
        <v>579</v>
      </c>
      <c r="J206" s="72"/>
      <c r="K206" s="56"/>
      <c r="L206" s="56"/>
      <c r="M206" s="56" t="s">
        <v>9</v>
      </c>
      <c r="AA206" s="3" t="s">
        <v>5</v>
      </c>
      <c r="AH206" s="142"/>
      <c r="AI206" s="142"/>
    </row>
    <row r="207" spans="1:50" ht="33.75" customHeight="1">
      <c r="D207" s="155" t="s">
        <v>580</v>
      </c>
      <c r="E207" s="155"/>
      <c r="F207" s="155"/>
      <c r="G207" s="155"/>
      <c r="H207" s="155"/>
      <c r="I207" s="158"/>
      <c r="J207" s="159"/>
      <c r="M207" s="83"/>
      <c r="AH207" s="142"/>
      <c r="AI207" s="142"/>
    </row>
    <row r="208" spans="1:50" ht="35.25" customHeight="1">
      <c r="D208" s="155" t="s">
        <v>581</v>
      </c>
      <c r="E208" s="155"/>
      <c r="F208" s="155"/>
      <c r="G208" s="155"/>
      <c r="H208" s="155"/>
      <c r="I208" s="156"/>
      <c r="J208" s="157"/>
      <c r="M208" s="84"/>
      <c r="O208" s="143" t="s">
        <v>582</v>
      </c>
      <c r="R208" s="143" t="s">
        <v>579</v>
      </c>
      <c r="S208" s="143"/>
      <c r="T208" s="143"/>
      <c r="U208" s="143"/>
      <c r="V208" s="143" t="s">
        <v>9</v>
      </c>
      <c r="W208" s="143"/>
      <c r="X208" s="143"/>
      <c r="Y208" s="143"/>
      <c r="Z208" s="143"/>
      <c r="AA208" s="143"/>
      <c r="AB208" s="143" t="s">
        <v>9</v>
      </c>
      <c r="AH208" s="142"/>
      <c r="AI208" s="142"/>
    </row>
    <row r="209" spans="4:35" ht="33.75" customHeight="1">
      <c r="D209" s="160" t="s">
        <v>583</v>
      </c>
      <c r="E209" s="160"/>
      <c r="F209" s="160"/>
      <c r="G209" s="160"/>
      <c r="H209" s="160"/>
      <c r="I209" s="156"/>
      <c r="J209" s="157"/>
      <c r="M209" s="84"/>
      <c r="O209" s="155" t="s">
        <v>584</v>
      </c>
      <c r="P209" s="155"/>
      <c r="Q209" s="155"/>
      <c r="R209" s="155"/>
      <c r="S209" s="155"/>
      <c r="T209" s="57"/>
      <c r="AH209" s="142"/>
      <c r="AI209" s="142"/>
    </row>
    <row r="210" spans="4:35" ht="35.25" customHeight="1">
      <c r="D210" s="144" t="s">
        <v>585</v>
      </c>
      <c r="I210" s="156"/>
      <c r="J210" s="157"/>
      <c r="M210" s="84"/>
      <c r="O210" s="155" t="s">
        <v>586</v>
      </c>
      <c r="P210" s="155"/>
      <c r="Q210" s="155"/>
      <c r="R210" s="155"/>
      <c r="S210" s="155"/>
      <c r="T210" s="88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H210" s="142"/>
      <c r="AI210" s="142"/>
    </row>
    <row r="1041563" spans="1:43" s="2" customFormat="1">
      <c r="A1041563" s="3"/>
      <c r="B1041563" s="3"/>
      <c r="C1041563" s="4"/>
      <c r="D1041563" s="4"/>
      <c r="E1041563" s="5"/>
      <c r="H1041563" s="4"/>
      <c r="I1041563" s="4"/>
      <c r="J1041563" s="71"/>
      <c r="K1041563" s="4"/>
      <c r="L1041563" s="4"/>
      <c r="M1041563" s="4"/>
      <c r="N1041563" s="4"/>
      <c r="P1041563" s="95"/>
      <c r="AH1041563" s="3"/>
      <c r="AI1041563" s="3"/>
      <c r="AJ1041563" s="3"/>
      <c r="AK1041563" s="3"/>
      <c r="AL1041563" s="3"/>
      <c r="AM1041563" s="3"/>
      <c r="AN1041563" s="3"/>
      <c r="AO1041563" s="3"/>
      <c r="AP1041563" s="3"/>
      <c r="AQ1041563" s="3"/>
    </row>
    <row r="1041597" spans="34:43">
      <c r="AH1041597" s="2"/>
      <c r="AI1041597" s="2"/>
      <c r="AJ1041597" s="2"/>
      <c r="AK1041597" s="2"/>
      <c r="AL1041597" s="2"/>
      <c r="AM1041597" s="2"/>
      <c r="AN1041597" s="2"/>
      <c r="AO1041597" s="2"/>
      <c r="AP1041597" s="2"/>
      <c r="AQ1041597" s="2"/>
    </row>
  </sheetData>
  <autoFilter ref="AF8:AG202" xr:uid="{4882D9F5-1A43-44DD-9A7E-6DDD9D76B535}"/>
  <mergeCells count="14">
    <mergeCell ref="O209:S209"/>
    <mergeCell ref="I210:J210"/>
    <mergeCell ref="O210:S210"/>
    <mergeCell ref="D207:H207"/>
    <mergeCell ref="I207:J207"/>
    <mergeCell ref="D208:H208"/>
    <mergeCell ref="I208:J208"/>
    <mergeCell ref="D209:H209"/>
    <mergeCell ref="I209:J209"/>
    <mergeCell ref="C1:AG2"/>
    <mergeCell ref="P3:AE3"/>
    <mergeCell ref="P4:AE4"/>
    <mergeCell ref="P5:AE5"/>
    <mergeCell ref="D206:H206"/>
  </mergeCells>
  <phoneticPr fontId="31" type="noConversion"/>
  <pageMargins left="0.25" right="0.25" top="0.50595238095238093" bottom="0.75" header="0.3" footer="0.3"/>
  <pageSetup paperSize="9" scale="42" fitToHeight="0" orientation="landscape" r:id="rId1"/>
  <headerFooter alignWithMargins="0">
    <oddHeader xml:space="preserve">&amp;C&amp;"Arial Unicode MS,полужирный"&amp;14UNDP project "Effective HIV and TB control in Kyrgyz Republic" </oddHeader>
    <oddFooter>Страница  &amp;P из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workbookViewId="0">
      <selection activeCell="F17" sqref="F17"/>
    </sheetView>
  </sheetViews>
  <sheetFormatPr defaultRowHeight="14.4"/>
  <cols>
    <col min="1" max="1" width="46.5546875" customWidth="1"/>
    <col min="2" max="2" width="23" style="12" customWidth="1"/>
    <col min="3" max="3" width="9.6640625" customWidth="1"/>
  </cols>
  <sheetData>
    <row r="1" spans="1:8" ht="15" thickBot="1">
      <c r="A1" s="22" t="s">
        <v>587</v>
      </c>
      <c r="C1" s="7"/>
      <c r="F1" s="7"/>
      <c r="H1" s="7"/>
    </row>
    <row r="2" spans="1:8" ht="15" thickBot="1">
      <c r="A2" s="19" t="s">
        <v>588</v>
      </c>
      <c r="B2" s="20" t="s">
        <v>589</v>
      </c>
      <c r="C2" s="7"/>
      <c r="F2" s="7"/>
      <c r="H2" s="7"/>
    </row>
    <row r="3" spans="1:8" ht="15" thickBot="1">
      <c r="A3" s="8" t="s">
        <v>590</v>
      </c>
      <c r="B3" s="9" t="s">
        <v>591</v>
      </c>
      <c r="C3" s="7"/>
      <c r="F3" s="7"/>
      <c r="H3" s="7"/>
    </row>
    <row r="4" spans="1:8" ht="15" thickBot="1">
      <c r="A4" s="8" t="s">
        <v>592</v>
      </c>
      <c r="B4" s="9" t="s">
        <v>593</v>
      </c>
      <c r="C4" s="7"/>
      <c r="F4" s="7"/>
      <c r="H4" s="7"/>
    </row>
    <row r="5" spans="1:8" ht="15" thickBot="1">
      <c r="A5" s="8" t="s">
        <v>594</v>
      </c>
      <c r="B5" s="9" t="s">
        <v>595</v>
      </c>
      <c r="C5" s="7"/>
      <c r="F5" s="7"/>
      <c r="H5" s="7"/>
    </row>
    <row r="6" spans="1:8" ht="15" thickBot="1">
      <c r="A6" s="8" t="s">
        <v>596</v>
      </c>
      <c r="B6" s="9" t="s">
        <v>597</v>
      </c>
      <c r="C6" s="7"/>
      <c r="F6" s="7"/>
      <c r="H6" s="7"/>
    </row>
    <row r="7" spans="1:8" ht="15" thickBot="1">
      <c r="C7" s="7"/>
      <c r="F7" s="7"/>
      <c r="H7" s="7"/>
    </row>
    <row r="8" spans="1:8">
      <c r="A8" s="161" t="s">
        <v>598</v>
      </c>
      <c r="B8" s="165">
        <v>20</v>
      </c>
      <c r="C8" s="7" t="s">
        <v>599</v>
      </c>
      <c r="F8" s="7"/>
      <c r="H8" s="7"/>
    </row>
    <row r="9" spans="1:8">
      <c r="A9" s="162" t="s">
        <v>600</v>
      </c>
      <c r="B9" s="166">
        <v>8</v>
      </c>
      <c r="C9" s="7"/>
      <c r="F9" s="7"/>
      <c r="H9" s="7"/>
    </row>
    <row r="10" spans="1:8">
      <c r="A10" s="162" t="s">
        <v>601</v>
      </c>
      <c r="B10" s="166">
        <v>8</v>
      </c>
      <c r="C10" s="7"/>
      <c r="E10" s="21"/>
      <c r="F10" s="7"/>
      <c r="H10" s="7"/>
    </row>
    <row r="11" spans="1:8">
      <c r="A11" s="162" t="s">
        <v>602</v>
      </c>
      <c r="B11" s="166">
        <v>8</v>
      </c>
      <c r="C11" s="7"/>
      <c r="F11" s="7"/>
      <c r="H11" s="7"/>
    </row>
    <row r="12" spans="1:8">
      <c r="A12" s="162" t="s">
        <v>603</v>
      </c>
      <c r="B12" s="166">
        <v>8</v>
      </c>
      <c r="C12" s="7"/>
      <c r="F12" s="7"/>
      <c r="H12" s="7"/>
    </row>
    <row r="13" spans="1:8">
      <c r="A13" s="162" t="s">
        <v>604</v>
      </c>
      <c r="B13" s="166">
        <v>20</v>
      </c>
      <c r="C13" s="7"/>
      <c r="F13" s="7"/>
      <c r="H13" s="7"/>
    </row>
    <row r="14" spans="1:8">
      <c r="A14" s="162" t="s">
        <v>605</v>
      </c>
      <c r="B14" s="166">
        <v>8</v>
      </c>
      <c r="C14" s="7"/>
      <c r="H14" s="7"/>
    </row>
    <row r="15" spans="1:8">
      <c r="A15" s="162" t="s">
        <v>606</v>
      </c>
      <c r="B15" s="166">
        <v>8</v>
      </c>
      <c r="C15" s="7"/>
      <c r="H15" s="7"/>
    </row>
    <row r="16" spans="1:8">
      <c r="A16" s="163" t="s">
        <v>607</v>
      </c>
      <c r="B16" s="166">
        <v>20</v>
      </c>
      <c r="C16" s="7"/>
      <c r="H16" s="7"/>
    </row>
    <row r="17" spans="1:8">
      <c r="A17" s="162" t="s">
        <v>608</v>
      </c>
      <c r="B17" s="166">
        <v>8</v>
      </c>
      <c r="C17" s="7"/>
      <c r="H17" s="7"/>
    </row>
    <row r="18" spans="1:8">
      <c r="A18" s="162" t="s">
        <v>609</v>
      </c>
      <c r="B18" s="166">
        <v>8</v>
      </c>
      <c r="C18" s="7"/>
      <c r="H18" s="7"/>
    </row>
    <row r="19" spans="1:8" ht="15" thickBot="1">
      <c r="A19" s="164" t="s">
        <v>610</v>
      </c>
      <c r="B19" s="167">
        <v>8</v>
      </c>
      <c r="C19" s="7"/>
      <c r="H19" s="7"/>
    </row>
    <row r="20" spans="1:8">
      <c r="C20" s="7"/>
      <c r="H20" s="7"/>
    </row>
    <row r="21" spans="1:8">
      <c r="C21" s="7"/>
      <c r="H21" s="7"/>
    </row>
    <row r="22" spans="1:8">
      <c r="C22" s="7"/>
      <c r="H22" s="7"/>
    </row>
    <row r="23" spans="1:8" ht="15" thickBot="1">
      <c r="A23" s="22" t="s">
        <v>611</v>
      </c>
      <c r="C23" s="7"/>
      <c r="H23" s="7"/>
    </row>
    <row r="24" spans="1:8" ht="29.4" thickBot="1">
      <c r="A24" s="13" t="s">
        <v>612</v>
      </c>
      <c r="B24" s="13" t="s">
        <v>613</v>
      </c>
      <c r="C24" s="7"/>
      <c r="H24" s="7"/>
    </row>
    <row r="25" spans="1:8" ht="15" thickBot="1">
      <c r="A25" s="16" t="s">
        <v>614</v>
      </c>
      <c r="B25" s="14">
        <v>4</v>
      </c>
    </row>
    <row r="26" spans="1:8" ht="15" thickBot="1">
      <c r="A26" s="16" t="s">
        <v>615</v>
      </c>
      <c r="B26" s="14">
        <v>4</v>
      </c>
    </row>
    <row r="27" spans="1:8" ht="15" thickBot="1">
      <c r="A27" s="16" t="s">
        <v>616</v>
      </c>
      <c r="B27" s="14">
        <v>7</v>
      </c>
    </row>
    <row r="28" spans="1:8" ht="15" thickBot="1">
      <c r="A28" s="16" t="s">
        <v>617</v>
      </c>
      <c r="B28" s="14">
        <v>7</v>
      </c>
    </row>
    <row r="29" spans="1:8" ht="15" thickBot="1">
      <c r="A29" s="16" t="s">
        <v>600</v>
      </c>
      <c r="B29" s="14">
        <v>4</v>
      </c>
    </row>
    <row r="30" spans="1:8" ht="15" thickBot="1">
      <c r="A30" s="8" t="s">
        <v>618</v>
      </c>
      <c r="B30" s="14">
        <v>4</v>
      </c>
    </row>
    <row r="31" spans="1:8" ht="15" thickBot="1">
      <c r="A31" s="8" t="s">
        <v>619</v>
      </c>
      <c r="B31" s="14">
        <v>10</v>
      </c>
    </row>
    <row r="32" spans="1:8" ht="15" thickBot="1">
      <c r="A32" s="10" t="s">
        <v>620</v>
      </c>
      <c r="B32" s="15"/>
    </row>
    <row r="33" spans="1:2" ht="15" thickBot="1">
      <c r="A33" s="8" t="s">
        <v>621</v>
      </c>
      <c r="B33" s="14">
        <v>7</v>
      </c>
    </row>
    <row r="34" spans="1:2" ht="29.4" thickBot="1">
      <c r="A34" s="11" t="s">
        <v>622</v>
      </c>
      <c r="B34" s="14">
        <v>7</v>
      </c>
    </row>
    <row r="35" spans="1:2" ht="43.8" thickBot="1">
      <c r="A35" s="11" t="s">
        <v>623</v>
      </c>
      <c r="B35" s="14">
        <v>7</v>
      </c>
    </row>
    <row r="36" spans="1:2" ht="29.4" thickBot="1">
      <c r="A36" s="8" t="s">
        <v>624</v>
      </c>
      <c r="B36" s="14">
        <v>7</v>
      </c>
    </row>
    <row r="37" spans="1:2" ht="15" thickBot="1">
      <c r="A37" s="8" t="s">
        <v>625</v>
      </c>
      <c r="B37" s="14">
        <v>7</v>
      </c>
    </row>
    <row r="38" spans="1:2" ht="29.4" thickBot="1">
      <c r="A38" s="11" t="s">
        <v>626</v>
      </c>
      <c r="B38" s="14">
        <v>7</v>
      </c>
    </row>
    <row r="39" spans="1:2" ht="15" thickBot="1">
      <c r="A39" s="8" t="s">
        <v>627</v>
      </c>
      <c r="B39" s="14">
        <v>7</v>
      </c>
    </row>
    <row r="40" spans="1:2" ht="15" thickBot="1"/>
    <row r="41" spans="1:2" ht="15" thickBot="1">
      <c r="A41" s="17" t="s">
        <v>628</v>
      </c>
      <c r="B41" s="18"/>
    </row>
    <row r="42" spans="1:2" ht="15" thickBot="1">
      <c r="A42" s="8" t="s">
        <v>592</v>
      </c>
      <c r="B42" s="9">
        <v>10</v>
      </c>
    </row>
    <row r="43" spans="1:2" ht="15" thickBot="1">
      <c r="A43" s="8" t="s">
        <v>594</v>
      </c>
      <c r="B43" s="9">
        <v>5</v>
      </c>
    </row>
    <row r="44" spans="1:2" ht="15" thickBot="1">
      <c r="A44" s="8" t="s">
        <v>629</v>
      </c>
      <c r="B44" s="9">
        <v>8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AFB83A586EF4F94E7F07E84C3D94B" ma:contentTypeVersion="19" ma:contentTypeDescription="Create a new document." ma:contentTypeScope="" ma:versionID="d39c904b16324dc4317d6ea7776b1f27">
  <xsd:schema xmlns:xsd="http://www.w3.org/2001/XMLSchema" xmlns:xs="http://www.w3.org/2001/XMLSchema" xmlns:p="http://schemas.microsoft.com/office/2006/metadata/properties" xmlns:ns2="0d090553-ac12-4b9f-ace9-08ae9ba49871" xmlns:ns3="b7c0ead1-1596-430a-9f15-fe6efc5e9c7f" targetNamespace="http://schemas.microsoft.com/office/2006/metadata/properties" ma:root="true" ma:fieldsID="ae8a8aa7f63a1d17c1aa9281860511cb" ns2:_="" ns3:_="">
    <xsd:import namespace="0d090553-ac12-4b9f-ace9-08ae9ba49871"/>
    <xsd:import namespace="b7c0ead1-1596-430a-9f15-fe6efc5e9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0553-ac12-4b9f-ace9-08ae9ba49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_x0024_Resources_x003a_core_x002c_Signoff_Status_x003b_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0ead1-1596-430a-9f15-fe6efc5e9c7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2bee817-e277-44d7-b1b3-2d258cf7fc2d}" ma:internalName="TaxCatchAll" ma:showField="CatchAllData" ma:web="b7c0ead1-1596-430a-9f15-fe6efc5e9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d090553-ac12-4b9f-ace9-08ae9ba49871" xsi:nil="true"/>
    <TaxCatchAll xmlns="b7c0ead1-1596-430a-9f15-fe6efc5e9c7f" xsi:nil="true"/>
    <lcf76f155ced4ddcb4097134ff3c332f xmlns="0d090553-ac12-4b9f-ace9-08ae9ba4987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C741F-B979-4AD9-A25E-C6091697C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0553-ac12-4b9f-ace9-08ae9ba49871"/>
    <ds:schemaRef ds:uri="b7c0ead1-1596-430a-9f15-fe6efc5e9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1159C4-FE5A-44F8-BC7C-8C6015C83983}">
  <ds:schemaRefs>
    <ds:schemaRef ds:uri="http://schemas.microsoft.com/office/2006/metadata/properties"/>
    <ds:schemaRef ds:uri="http://schemas.microsoft.com/office/infopath/2007/PartnerControls"/>
    <ds:schemaRef ds:uri="0d090553-ac12-4b9f-ace9-08ae9ba49871"/>
    <ds:schemaRef ds:uri="b7c0ead1-1596-430a-9f15-fe6efc5e9c7f"/>
  </ds:schemaRefs>
</ds:datastoreItem>
</file>

<file path=customXml/itemProps3.xml><?xml version="1.0" encoding="utf-8"?>
<ds:datastoreItem xmlns:ds="http://schemas.openxmlformats.org/officeDocument/2006/customXml" ds:itemID="{2474EC99-383D-49F9-8AD2-855B033435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Depreciation calc</vt:lpstr>
      <vt:lpstr>useful life</vt:lpstr>
      <vt:lpstr>'Depreciation calc'!Print_Area</vt:lpstr>
      <vt:lpstr>'Depreciation calc'!Print_Titles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Gerk</dc:creator>
  <cp:keywords/>
  <dc:description/>
  <cp:lastModifiedBy>Hedieh KhaneghahPanah</cp:lastModifiedBy>
  <cp:revision/>
  <dcterms:created xsi:type="dcterms:W3CDTF">2018-03-16T03:37:20Z</dcterms:created>
  <dcterms:modified xsi:type="dcterms:W3CDTF">2025-01-30T06:11:48Z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0x0101004EBAFB83A586EF4F94E7F07E84C3D94B</vt:lpwstr>
  </property>
  <property fmtid="{D5CDD505-2E9C-101B-9397-08002B2CF9AE}" pid="5" name="MediaServiceImageTags">
    <vt:lpwstr/>
  </property>
</Properties>
</file>