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17\"/>
    </mc:Choice>
  </mc:AlternateContent>
  <bookViews>
    <workbookView xWindow="0" yWindow="0" windowWidth="28800" windowHeight="12135" activeTab="2"/>
  </bookViews>
  <sheets>
    <sheet name="TB" sheetId="1" r:id="rId1"/>
    <sheet name="HIV" sheetId="2" r:id="rId2"/>
    <sheet name="Лист2" sheetId="3" r:id="rId3"/>
  </sheets>
  <calcPr calcId="152511"/>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M28" i="2"/>
  <c r="K28" i="2"/>
  <c r="I28" i="2"/>
  <c r="G28" i="2"/>
  <c r="E28" i="2"/>
  <c r="J14" i="1"/>
  <c r="J7" i="1"/>
  <c r="E13" i="1"/>
  <c r="F7" i="1"/>
  <c r="I25" i="3"/>
  <c r="I11" i="3"/>
  <c r="H24" i="3"/>
  <c r="H22" i="3"/>
  <c r="H10" i="3"/>
  <c r="H8" i="3"/>
  <c r="H6" i="3"/>
  <c r="H23" i="3"/>
  <c r="H9" i="3"/>
  <c r="H7" i="3"/>
  <c r="I7" i="3" l="1"/>
  <c r="I9" i="3"/>
  <c r="I23" i="3"/>
  <c r="I6" i="3"/>
  <c r="H12" i="3"/>
  <c r="I8" i="3"/>
  <c r="I10" i="3"/>
  <c r="H26" i="3"/>
  <c r="I22" i="3"/>
  <c r="I24" i="3"/>
</calcChain>
</file>

<file path=xl/sharedStrings.xml><?xml version="1.0" encoding="utf-8"?>
<sst xmlns="http://schemas.openxmlformats.org/spreadsheetml/2006/main" count="105" uniqueCount="88">
  <si>
    <t>Global Fund</t>
  </si>
  <si>
    <t>UNDP</t>
  </si>
  <si>
    <t xml:space="preserve">National TB center </t>
  </si>
  <si>
    <t>Naryn oblsat TB center</t>
  </si>
  <si>
    <t>Issyk- Kul  oblast TB center</t>
  </si>
  <si>
    <t>Talas oblast TB center</t>
  </si>
  <si>
    <t>Batken oblast TB cenetr</t>
  </si>
  <si>
    <t>Osh oblast TB center</t>
  </si>
  <si>
    <t>Jalal- Abad oblast TB cenetr</t>
  </si>
  <si>
    <t>Bishkek city TB center</t>
  </si>
  <si>
    <t>NGO#1</t>
  </si>
  <si>
    <t>NGO#2</t>
  </si>
  <si>
    <t xml:space="preserve">Penitentiary system medical department </t>
  </si>
  <si>
    <t>office expenses</t>
  </si>
  <si>
    <t>top up salaries to the medical staff</t>
  </si>
  <si>
    <t>specimens transportation</t>
  </si>
  <si>
    <t>Chui oblast TB center</t>
  </si>
  <si>
    <t>procurement of drugs, lab. reagents</t>
  </si>
  <si>
    <t>psychologist and psychiatric help</t>
  </si>
  <si>
    <t>SR Agreement</t>
  </si>
  <si>
    <t>SSR Agreements</t>
  </si>
  <si>
    <t xml:space="preserve">home- based treatment of the most vulnerable TB patients of Bishkek city </t>
  </si>
  <si>
    <t>Advocacy</t>
  </si>
  <si>
    <t xml:space="preserve">NGO #2 </t>
  </si>
  <si>
    <t xml:space="preserve">monetary incentives to the MDR  patients  </t>
  </si>
  <si>
    <t>computer tomography to the children</t>
  </si>
  <si>
    <t>implementation of the data base</t>
  </si>
  <si>
    <t xml:space="preserve">TB grant implementation arrangment </t>
  </si>
  <si>
    <t>period July- 2018- December 2020</t>
  </si>
  <si>
    <t xml:space="preserve">HIV component grant implementation arrangment </t>
  </si>
  <si>
    <t>Procurement of drugs, lab. reagents, health products</t>
  </si>
  <si>
    <t>NGOs
in 2018 - 20
in 2019 - 15
in 2020 - 10</t>
  </si>
  <si>
    <t>3 AIDS Centres (Republic, Bishkek and Osh)</t>
  </si>
  <si>
    <t xml:space="preserve">RNC - Republican Narcological Center (incl. activities in SSES) </t>
  </si>
  <si>
    <t xml:space="preserve">NGO -Community Network </t>
  </si>
  <si>
    <t>UNDP
SRs</t>
  </si>
  <si>
    <t xml:space="preserve">NGO "Street lawyers project"
</t>
  </si>
  <si>
    <t xml:space="preserve">Documented key affected population human rights violations </t>
  </si>
  <si>
    <t>MPS to KAP</t>
  </si>
  <si>
    <t>Office expenses</t>
  </si>
  <si>
    <t>Legal consultations</t>
  </si>
  <si>
    <t>Top up salaries to the medical staff</t>
  </si>
  <si>
    <t>Transportation costs</t>
  </si>
  <si>
    <t xml:space="preserve">Mini-sessions </t>
  </si>
  <si>
    <t>Monetary incentives to the HIV-positive children</t>
  </si>
  <si>
    <t xml:space="preserve">Advocacy </t>
  </si>
  <si>
    <t>Publication of successful cases in social networks and mass media</t>
  </si>
  <si>
    <t xml:space="preserve">Database maintenance </t>
  </si>
  <si>
    <t>Transportation of blood samples</t>
  </si>
  <si>
    <t>M&amp;E visits to OST points and NEPs in civil sector and SSES</t>
  </si>
  <si>
    <t>M&amp;E of HIV programme implementation in civil sector and SSES</t>
  </si>
  <si>
    <t>Social support to KAP</t>
  </si>
  <si>
    <t>Other external professional expenses</t>
  </si>
  <si>
    <t>Case management for PLHIV</t>
  </si>
  <si>
    <t>TB</t>
  </si>
  <si>
    <t>Названия строк</t>
  </si>
  <si>
    <t>Сумма по полю Total 
Jul'18-Dec'20</t>
  </si>
  <si>
    <t>HIV</t>
  </si>
  <si>
    <t xml:space="preserve"> Network HIV</t>
  </si>
  <si>
    <t xml:space="preserve"> NGO SDP</t>
  </si>
  <si>
    <t>Project"</t>
  </si>
  <si>
    <t>NGO's street lawyers project</t>
  </si>
  <si>
    <t>NGOs</t>
  </si>
  <si>
    <t>OAC</t>
  </si>
  <si>
    <t>3AIDS Centers</t>
  </si>
  <si>
    <t>OAC, BAC</t>
  </si>
  <si>
    <t>RNC</t>
  </si>
  <si>
    <t>RAC</t>
  </si>
  <si>
    <t>NGO Community</t>
  </si>
  <si>
    <t>RAC Private lab. (Bonetsky)</t>
  </si>
  <si>
    <t>Procurement HIV</t>
  </si>
  <si>
    <t>RAC, OAC</t>
  </si>
  <si>
    <t>RAC, OAC (SSES)</t>
  </si>
  <si>
    <t>RAC, OAC, BAC</t>
  </si>
  <si>
    <t>RAC,BAC</t>
  </si>
  <si>
    <t>RCN</t>
  </si>
  <si>
    <t>RCN 13 NEPs in prison</t>
  </si>
  <si>
    <t xml:space="preserve">RCN 13 OST </t>
  </si>
  <si>
    <t xml:space="preserve">RCN 6 GOV NEPs </t>
  </si>
  <si>
    <t>RCN 7 OST in prisons</t>
  </si>
  <si>
    <t xml:space="preserve"> Network TB</t>
  </si>
  <si>
    <t>NGO</t>
  </si>
  <si>
    <t>TB centers SSR Agreements</t>
  </si>
  <si>
    <t>SR</t>
  </si>
  <si>
    <t>Procurement TB</t>
  </si>
  <si>
    <t>TB Centers</t>
  </si>
  <si>
    <t>UNDP PMU</t>
  </si>
  <si>
    <t>Общий итог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</si>
</sst>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409]#,##0.00"/>
  </numFmts>
  <fonts count="3"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s>
  <fills count="4">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2">
    <xf numFmtId="0" fontId="0" fillId="0" borderId="0" xfId="0"/>
    <xf numFmtId="0" fontId="0" fillId="0" borderId="0" xfId="0" applyBorder="1"/>
    <xf numFmtId="0" fontId="0" fillId="2" borderId="0" xfId="0" applyFill="1"/>
    <xf numFmtId="0" fontId="1" fillId="0" borderId="0" xfId="0" applyFont="1"/>
    <xf numFmtId="0" fontId="1" fillId="0" borderId="0" xfId="0" applyFont="1" applyAlignment="1">
      <alignment horizont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3" xfId="0" applyFont="1" applyBorder="1" applyAlignment="1">
      <alignment vertical="center" wrapText="1"/>
    </xf>
    <xf numFmtId="0" fontId="1" fillId="2" borderId="1" xfId="0" applyFont="1" applyFill="1" applyBorder="1"/>
    <xf numFmtId="0" fontId="1" fillId="0" borderId="0" xfId="0" applyFont="1" applyAlignment="1">
      <alignment vertical="top"/>
    </xf>
    <xf numFmtId="0" fontId="1" fillId="0" borderId="0" xfId="0" applyFont="1" applyFill="1" applyBorder="1"/>
    <xf numFmtId="0" fontId="1" fillId="0" borderId="0" xfId="0" applyFont="1" applyAlignment="1">
      <alignment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xf numFmtId="0" fontId="0" fillId="0" borderId="0" xfId="0" applyAlignment="1">
      <alignment horizontal="left"/>
    </xf>
    <xf numFmtId="0" fontId="1" fillId="0" borderId="11" xfId="0" applyFont="1" applyBorder="1" applyAlignment="1">
      <alignment wrapText="1"/>
    </xf>
    <xf numFmtId="0" fontId="1" fillId="0" borderId="11" xfId="0" applyFont="1" applyBorder="1"/>
    <xf numFmtId="0" fontId="1" fillId="0" borderId="11" xfId="0" applyFont="1" applyBorder="1" applyAlignment="1">
      <alignment vertical="center"/>
    </xf>
    <xf numFmtId="0" fontId="1" fillId="0" borderId="12" xfId="0" applyFont="1" applyBorder="1"/>
    <xf numFmtId="0" fontId="1" fillId="0" borderId="12" xfId="0" applyFont="1" applyBorder="1" applyAlignment="1">
      <alignment vertical="center"/>
    </xf>
    <xf numFmtId="0" fontId="1" fillId="0" borderId="12" xfId="0" applyFont="1" applyBorder="1" applyAlignment="1">
      <alignment vertical="center" wrapText="1"/>
    </xf>
    <xf numFmtId="0" fontId="1" fillId="0" borderId="12" xfId="0" applyFont="1" applyBorder="1" applyAlignment="1">
      <alignment wrapText="1"/>
    </xf>
    <xf numFmtId="0" fontId="1" fillId="0" borderId="13" xfId="0" applyFont="1" applyBorder="1" applyAlignment="1">
      <alignment wrapText="1"/>
    </xf>
    <xf numFmtId="0" fontId="1" fillId="0" borderId="13" xfId="0" applyFont="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Alignment="1"/>
    <xf numFmtId="0" fontId="0" fillId="0" borderId="0" xfId="0" applyAlignment="1"/>
    <xf numFmtId="0" fontId="0" fillId="2" borderId="0" xfId="0" applyFill="1" applyAlignment="1"/>
    <xf numFmtId="0" fontId="1" fillId="2" borderId="5" xfId="0" applyFont="1" applyFill="1" applyBorder="1" applyAlignment="1">
      <alignment horizontal="center" vertical="center" wrapText="1"/>
    </xf>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10" xfId="0" applyBorder="1" applyAlignment="1"/>
    <xf numFmtId="0" fontId="0" fillId="0" borderId="0" xfId="0" applyAlignment="1">
      <alignment horizontal="left"/>
    </xf>
    <xf numFmtId="43" fontId="0" fillId="0" borderId="0" xfId="0" applyNumberFormat="1"/>
    <xf numFmtId="0" fontId="0" fillId="0" borderId="0" xfId="0" applyAlignment="1">
      <alignment horizontal="left" indent="1"/>
    </xf>
    <xf numFmtId="43" fontId="0" fillId="0" borderId="0" xfId="1" applyFont="1"/>
    <xf numFmtId="164" fontId="0" fillId="0" borderId="0" xfId="2" applyNumberFormat="1" applyFont="1"/>
    <xf numFmtId="9" fontId="0" fillId="0" borderId="0" xfId="0" applyNumberFormat="1"/>
    <xf numFmtId="164" fontId="0" fillId="3" borderId="0" xfId="2" applyNumberFormat="1" applyFont="1" applyFill="1"/>
  </cellXfs>
  <cellStyles count="3">
    <cellStyle name="Обычный" xfId="0" builtinId="0"/>
    <cellStyle name="Процентный" xfId="2" builtinId="5"/>
    <cellStyle name="Финансовый" xfId="1" builtinId="3"/>
  </cellStyles>
  <dxfs count="1">
    <dxf>
      <numFmt numFmtId="35" formatCode="_-* #,##0.00\ _₽_-;\-* #,##0.00\ _₽_-;_-* &quot;-&quot;??\ _₽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9</xdr:col>
      <xdr:colOff>180974</xdr:colOff>
      <xdr:row>17</xdr:row>
      <xdr:rowOff>161925</xdr:rowOff>
    </xdr:from>
    <xdr:to>
      <xdr:col>10</xdr:col>
      <xdr:colOff>2133599</xdr:colOff>
      <xdr:row>18</xdr:row>
      <xdr:rowOff>200025</xdr:rowOff>
    </xdr:to>
    <xdr:sp macro="" textlink="">
      <xdr:nvSpPr>
        <xdr:cNvPr id="47" name="Стрелка вправо с вырезом 46"/>
        <xdr:cNvSpPr/>
      </xdr:nvSpPr>
      <xdr:spPr>
        <a:xfrm>
          <a:off x="8372474" y="3676650"/>
          <a:ext cx="2562225" cy="2381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523875</xdr:colOff>
      <xdr:row>14</xdr:row>
      <xdr:rowOff>85725</xdr:rowOff>
    </xdr:from>
    <xdr:to>
      <xdr:col>8</xdr:col>
      <xdr:colOff>781050</xdr:colOff>
      <xdr:row>16</xdr:row>
      <xdr:rowOff>171450</xdr:rowOff>
    </xdr:to>
    <xdr:sp macro="" textlink="">
      <xdr:nvSpPr>
        <xdr:cNvPr id="48" name="Стрелка вниз 47"/>
        <xdr:cNvSpPr/>
      </xdr:nvSpPr>
      <xdr:spPr>
        <a:xfrm>
          <a:off x="7153275" y="2990850"/>
          <a:ext cx="257175"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476249</xdr:colOff>
      <xdr:row>8</xdr:row>
      <xdr:rowOff>0</xdr:rowOff>
    </xdr:from>
    <xdr:to>
      <xdr:col>8</xdr:col>
      <xdr:colOff>714374</xdr:colOff>
      <xdr:row>11</xdr:row>
      <xdr:rowOff>142875</xdr:rowOff>
    </xdr:to>
    <xdr:sp macro="" textlink="">
      <xdr:nvSpPr>
        <xdr:cNvPr id="49" name="Стрелка вниз 48"/>
        <xdr:cNvSpPr/>
      </xdr:nvSpPr>
      <xdr:spPr>
        <a:xfrm>
          <a:off x="7105649" y="1952625"/>
          <a:ext cx="238125" cy="523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542925</xdr:colOff>
      <xdr:row>3</xdr:row>
      <xdr:rowOff>19051</xdr:rowOff>
    </xdr:from>
    <xdr:to>
      <xdr:col>8</xdr:col>
      <xdr:colOff>790575</xdr:colOff>
      <xdr:row>5</xdr:row>
      <xdr:rowOff>152401</xdr:rowOff>
    </xdr:to>
    <xdr:sp macro="" textlink="">
      <xdr:nvSpPr>
        <xdr:cNvPr id="50" name="Стрелка вниз 49"/>
        <xdr:cNvSpPr/>
      </xdr:nvSpPr>
      <xdr:spPr>
        <a:xfrm>
          <a:off x="7172325" y="609601"/>
          <a:ext cx="2476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466725</xdr:colOff>
      <xdr:row>12</xdr:row>
      <xdr:rowOff>95250</xdr:rowOff>
    </xdr:from>
    <xdr:to>
      <xdr:col>7</xdr:col>
      <xdr:colOff>425958</xdr:colOff>
      <xdr:row>13</xdr:row>
      <xdr:rowOff>114300</xdr:rowOff>
    </xdr:to>
    <xdr:sp macro="" textlink="">
      <xdr:nvSpPr>
        <xdr:cNvPr id="52" name="Стрелка влево 51"/>
        <xdr:cNvSpPr/>
      </xdr:nvSpPr>
      <xdr:spPr>
        <a:xfrm>
          <a:off x="4410075" y="2819400"/>
          <a:ext cx="2035683"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523875</xdr:colOff>
      <xdr:row>17</xdr:row>
      <xdr:rowOff>85725</xdr:rowOff>
    </xdr:from>
    <xdr:to>
      <xdr:col>8</xdr:col>
      <xdr:colOff>781050</xdr:colOff>
      <xdr:row>19</xdr:row>
      <xdr:rowOff>171450</xdr:rowOff>
    </xdr:to>
    <xdr:sp macro="" textlink="">
      <xdr:nvSpPr>
        <xdr:cNvPr id="19" name="Стрелка вниз 18"/>
        <xdr:cNvSpPr/>
      </xdr:nvSpPr>
      <xdr:spPr>
        <a:xfrm>
          <a:off x="6448425" y="3924300"/>
          <a:ext cx="2571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533399</xdr:colOff>
      <xdr:row>11</xdr:row>
      <xdr:rowOff>0</xdr:rowOff>
    </xdr:from>
    <xdr:to>
      <xdr:col>8</xdr:col>
      <xdr:colOff>771524</xdr:colOff>
      <xdr:row>15</xdr:row>
      <xdr:rowOff>0</xdr:rowOff>
    </xdr:to>
    <xdr:sp macro="" textlink="">
      <xdr:nvSpPr>
        <xdr:cNvPr id="20" name="Стрелка вниз 19"/>
        <xdr:cNvSpPr/>
      </xdr:nvSpPr>
      <xdr:spPr>
        <a:xfrm>
          <a:off x="6457949" y="2257425"/>
          <a:ext cx="23812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542925</xdr:colOff>
      <xdr:row>6</xdr:row>
      <xdr:rowOff>19051</xdr:rowOff>
    </xdr:from>
    <xdr:to>
      <xdr:col>8</xdr:col>
      <xdr:colOff>790575</xdr:colOff>
      <xdr:row>8</xdr:row>
      <xdr:rowOff>152401</xdr:rowOff>
    </xdr:to>
    <xdr:sp macro="" textlink="">
      <xdr:nvSpPr>
        <xdr:cNvPr id="21" name="Стрелка вниз 20"/>
        <xdr:cNvSpPr/>
      </xdr:nvSpPr>
      <xdr:spPr>
        <a:xfrm>
          <a:off x="6467475" y="1181101"/>
          <a:ext cx="2476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590550</xdr:colOff>
      <xdr:row>11</xdr:row>
      <xdr:rowOff>0</xdr:rowOff>
    </xdr:from>
    <xdr:to>
      <xdr:col>6</xdr:col>
      <xdr:colOff>828675</xdr:colOff>
      <xdr:row>15</xdr:row>
      <xdr:rowOff>0</xdr:rowOff>
    </xdr:to>
    <xdr:sp macro="" textlink="">
      <xdr:nvSpPr>
        <xdr:cNvPr id="22" name="Стрелка вниз 21"/>
        <xdr:cNvSpPr/>
      </xdr:nvSpPr>
      <xdr:spPr>
        <a:xfrm>
          <a:off x="4876800" y="2257425"/>
          <a:ext cx="23812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561975</xdr:colOff>
      <xdr:row>11</xdr:row>
      <xdr:rowOff>0</xdr:rowOff>
    </xdr:from>
    <xdr:to>
      <xdr:col>10</xdr:col>
      <xdr:colOff>800100</xdr:colOff>
      <xdr:row>15</xdr:row>
      <xdr:rowOff>0</xdr:rowOff>
    </xdr:to>
    <xdr:sp macro="" textlink="">
      <xdr:nvSpPr>
        <xdr:cNvPr id="23" name="Стрелка вниз 22"/>
        <xdr:cNvSpPr/>
      </xdr:nvSpPr>
      <xdr:spPr>
        <a:xfrm>
          <a:off x="8172450" y="2257425"/>
          <a:ext cx="23812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561975</xdr:colOff>
      <xdr:row>11</xdr:row>
      <xdr:rowOff>9525</xdr:rowOff>
    </xdr:from>
    <xdr:to>
      <xdr:col>12</xdr:col>
      <xdr:colOff>800100</xdr:colOff>
      <xdr:row>15</xdr:row>
      <xdr:rowOff>9525</xdr:rowOff>
    </xdr:to>
    <xdr:sp macro="" textlink="">
      <xdr:nvSpPr>
        <xdr:cNvPr id="24" name="Стрелка вниз 23"/>
        <xdr:cNvSpPr/>
      </xdr:nvSpPr>
      <xdr:spPr>
        <a:xfrm>
          <a:off x="9839325" y="2266950"/>
          <a:ext cx="23812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514350</xdr:colOff>
      <xdr:row>11</xdr:row>
      <xdr:rowOff>9525</xdr:rowOff>
    </xdr:from>
    <xdr:to>
      <xdr:col>4</xdr:col>
      <xdr:colOff>752475</xdr:colOff>
      <xdr:row>15</xdr:row>
      <xdr:rowOff>9525</xdr:rowOff>
    </xdr:to>
    <xdr:sp macro="" textlink="">
      <xdr:nvSpPr>
        <xdr:cNvPr id="25" name="Стрелка вниз 24"/>
        <xdr:cNvSpPr/>
      </xdr:nvSpPr>
      <xdr:spPr>
        <a:xfrm>
          <a:off x="3152775" y="2266950"/>
          <a:ext cx="23812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533400</xdr:colOff>
      <xdr:row>17</xdr:row>
      <xdr:rowOff>95250</xdr:rowOff>
    </xdr:from>
    <xdr:to>
      <xdr:col>10</xdr:col>
      <xdr:colOff>790575</xdr:colOff>
      <xdr:row>19</xdr:row>
      <xdr:rowOff>180975</xdr:rowOff>
    </xdr:to>
    <xdr:sp macro="" textlink="">
      <xdr:nvSpPr>
        <xdr:cNvPr id="26" name="Стрелка вниз 25"/>
        <xdr:cNvSpPr/>
      </xdr:nvSpPr>
      <xdr:spPr>
        <a:xfrm>
          <a:off x="8143875" y="3933825"/>
          <a:ext cx="2571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561975</xdr:colOff>
      <xdr:row>17</xdr:row>
      <xdr:rowOff>76200</xdr:rowOff>
    </xdr:from>
    <xdr:to>
      <xdr:col>12</xdr:col>
      <xdr:colOff>819150</xdr:colOff>
      <xdr:row>19</xdr:row>
      <xdr:rowOff>161925</xdr:rowOff>
    </xdr:to>
    <xdr:sp macro="" textlink="">
      <xdr:nvSpPr>
        <xdr:cNvPr id="27" name="Стрелка вниз 26"/>
        <xdr:cNvSpPr/>
      </xdr:nvSpPr>
      <xdr:spPr>
        <a:xfrm>
          <a:off x="9839325" y="3914775"/>
          <a:ext cx="2571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542925</xdr:colOff>
      <xdr:row>17</xdr:row>
      <xdr:rowOff>85725</xdr:rowOff>
    </xdr:from>
    <xdr:to>
      <xdr:col>6</xdr:col>
      <xdr:colOff>800100</xdr:colOff>
      <xdr:row>19</xdr:row>
      <xdr:rowOff>171450</xdr:rowOff>
    </xdr:to>
    <xdr:sp macro="" textlink="">
      <xdr:nvSpPr>
        <xdr:cNvPr id="28" name="Стрелка вниз 27"/>
        <xdr:cNvSpPr/>
      </xdr:nvSpPr>
      <xdr:spPr>
        <a:xfrm>
          <a:off x="4829175" y="3924300"/>
          <a:ext cx="2571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485775</xdr:colOff>
      <xdr:row>17</xdr:row>
      <xdr:rowOff>85725</xdr:rowOff>
    </xdr:from>
    <xdr:to>
      <xdr:col>4</xdr:col>
      <xdr:colOff>742950</xdr:colOff>
      <xdr:row>19</xdr:row>
      <xdr:rowOff>171450</xdr:rowOff>
    </xdr:to>
    <xdr:sp macro="" textlink="">
      <xdr:nvSpPr>
        <xdr:cNvPr id="29" name="Стрелка вниз 28"/>
        <xdr:cNvSpPr/>
      </xdr:nvSpPr>
      <xdr:spPr>
        <a:xfrm>
          <a:off x="3124200" y="3924300"/>
          <a:ext cx="2571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e.mikhalchenko\Desktop\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ena Mikhalchenko" refreshedDate="43097.583298495367" createdVersion="5" refreshedVersion="5" minRefreshableVersion="3" recordCount="177">
  <cacheSource type="worksheet">
    <worksheetSource ref="A3:AN180" sheet="Лист1" r:id="rId2"/>
  </cacheSource>
  <cacheFields count="40">
    <cacheField name="Budget line" numFmtId="0">
      <sharedItems containsString="0" containsBlank="1" containsNumber="1" containsInteger="1" minValue="40" maxValue="135"/>
    </cacheField>
    <cacheField name="Module description" numFmtId="0">
      <sharedItems/>
    </cacheField>
    <cacheField name="Intervention description" numFmtId="0">
      <sharedItems/>
    </cacheField>
    <cacheField name="# from Concept Note" numFmtId="0">
      <sharedItems containsBlank="1"/>
    </cacheField>
    <cacheField name="Cost input" numFmtId="0">
      <sharedItems/>
    </cacheField>
    <cacheField name="Component" numFmtId="0">
      <sharedItems count="3">
        <s v="HIV"/>
        <s v="TB"/>
        <s v="UNDP PMU"/>
      </sharedItems>
    </cacheField>
    <cacheField name="IA" numFmtId="0">
      <sharedItems/>
    </cacheField>
    <cacheField name="Project" numFmtId="0">
      <sharedItems count="22">
        <s v=" NGO SDP"/>
        <s v="RCN 6 GOV NEPs "/>
        <s v="RCN 13 OST "/>
        <s v="RCN 7 OST in prisons"/>
        <s v="RCN 13 NEPs in prison"/>
        <s v="OAC"/>
        <s v="RAC, OAC"/>
        <s v="RAC, OAC (SSES)"/>
        <s v="RAC"/>
        <s v="RCN"/>
        <s v="OAC, BAC"/>
        <s v="RAC,BAC"/>
        <s v="RAC, OAC, BAC"/>
        <s v="RAC Private lab. (Bonetsky)"/>
        <s v="NGO's street lawyers project"/>
        <s v=" Network HIV"/>
        <s v=" Network TB"/>
        <s v="UNDP"/>
        <s v="NGO"/>
        <s v="TB Centers"/>
        <s v="SR"/>
        <s v="UNDP PMU"/>
      </sharedItems>
    </cacheField>
    <cacheField name="Item description" numFmtId="0">
      <sharedItems longText="1"/>
    </cacheField>
    <cacheField name="LOE" numFmtId="9">
      <sharedItems containsBlank="1" containsMixedTypes="1" containsNumber="1" minValue="0.5" maxValue="1"/>
    </cacheField>
    <cacheField name="2018: Gross Salary/unit cost in USD" numFmtId="0">
      <sharedItems containsString="0" containsBlank="1" containsNumber="1" minValue="7.0000000000000007E-2" maxValue="85000"/>
    </cacheField>
    <cacheField name="Gross Salary/unit cost in KGS" numFmtId="4">
      <sharedItems containsString="0" containsBlank="1" containsNumber="1" minValue="27.9" maxValue="2923199.9999999995"/>
    </cacheField>
    <cacheField name="Net Unit Cost" numFmtId="164">
      <sharedItems containsString="0" containsBlank="1" containsNumber="1" minValue="0.32469827586206895" maxValue="1036.2473347547973"/>
    </cacheField>
    <cacheField name="Taxes and Social beneifits" numFmtId="164">
      <sharedItems containsString="0" containsBlank="1" containsNumber="1" minValue="0.14531250000000001" maxValue="463.75266524520259"/>
    </cacheField>
    <cacheField name="# of months/_x000a_days" numFmtId="0">
      <sharedItems containsString="0" containsBlank="1" containsNumber="1" minValue="1" maxValue="72"/>
    </cacheField>
    <cacheField name="Quantity for July_Dec 2018" numFmtId="0">
      <sharedItems containsString="0" containsBlank="1" containsNumber="1" minValue="1" maxValue="1520"/>
    </cacheField>
    <cacheField name="Jul-Sep 2018" numFmtId="43">
      <sharedItems containsString="0" containsBlank="1" containsNumber="1" minValue="46.695402298850581" maxValue="8319547.624931667"/>
    </cacheField>
    <cacheField name="Oct-Dec 2018" numFmtId="43">
      <sharedItems containsString="0" containsBlank="1" containsNumber="1" minValue="46.695402298850581" maxValue="543736.87066666677"/>
    </cacheField>
    <cacheField name="Quantity for 2019" numFmtId="0">
      <sharedItems containsString="0" containsBlank="1" containsNumber="1" minValue="0" maxValue="1667"/>
    </cacheField>
    <cacheField name="2019: Gross Salary/unit cost in USD" numFmtId="0">
      <sharedItems containsString="0" containsBlank="1" containsNumber="1" minValue="7.0000000000000007E-2" maxValue="85000"/>
    </cacheField>
    <cacheField name="Gross Salary/unit cost in KGS for 2019" numFmtId="4">
      <sharedItems containsString="0" containsBlank="1" containsNumber="1" minValue="27.9" maxValue="398890.53333333333"/>
    </cacheField>
    <cacheField name="Net Unit Cost2" numFmtId="164">
      <sharedItems containsString="0" containsBlank="1" containsNumber="1" minValue="0.32469827586206895" maxValue="1036.2473347547973"/>
    </cacheField>
    <cacheField name="Taxes and Social beneifits2" numFmtId="164">
      <sharedItems containsString="0" containsBlank="1" containsNumber="1" minValue="0.14531250000000001" maxValue="463.75266524520259"/>
    </cacheField>
    <cacheField name="Jan-Mar 2019" numFmtId="43">
      <sharedItems containsString="0" containsBlank="1" containsNumber="1" minValue="0" maxValue="2056314.6659520001"/>
    </cacheField>
    <cacheField name="Apr-Jun 2019" numFmtId="43">
      <sharedItems containsString="0" containsBlank="1" containsNumber="1" minValue="0" maxValue="174080.70433474999"/>
    </cacheField>
    <cacheField name="Total _x000a_Y1" numFmtId="164">
      <sharedItems containsSemiMixedTypes="0" containsString="0" containsNumber="1" minValue="0" maxValue="10919599.161550334"/>
    </cacheField>
    <cacheField name="Jul-Sep 2019" numFmtId="43">
      <sharedItems containsString="0" containsBlank="1" containsNumber="1" minValue="0" maxValue="274324.11479999998"/>
    </cacheField>
    <cacheField name="Oct-Dec 2019" numFmtId="43">
      <sharedItems containsString="0" containsBlank="1" containsNumber="1" minValue="0" maxValue="174080.70433474999"/>
    </cacheField>
    <cacheField name="Quantity for 2020" numFmtId="0">
      <sharedItems containsString="0" containsBlank="1" containsNumber="1" minValue="0" maxValue="1331"/>
    </cacheField>
    <cacheField name="2020: Gross Salary/unit cost in USD" numFmtId="0">
      <sharedItems containsString="0" containsBlank="1" containsNumber="1" minValue="7.0000000000000007E-2" maxValue="85000"/>
    </cacheField>
    <cacheField name="Gross Salary/unit cost in KGS for 2020" numFmtId="4">
      <sharedItems containsString="0" containsBlank="1" containsNumber="1" minValue="27.9" maxValue="398890.53333333333"/>
    </cacheField>
    <cacheField name="Net Unit Cost3" numFmtId="164">
      <sharedItems containsString="0" containsBlank="1" containsNumber="1" minValue="0.32469827586206895" maxValue="1036.2473347547973"/>
    </cacheField>
    <cacheField name="Taxes and Social beneifits3" numFmtId="164">
      <sharedItems containsString="0" containsBlank="1" containsNumber="1" minValue="0.14531250000000001" maxValue="463.75266524520259"/>
    </cacheField>
    <cacheField name="Jan-Mar 2020" numFmtId="43">
      <sharedItems containsString="0" containsBlank="1" containsNumber="1" minValue="0" maxValue="174080.70433474999"/>
    </cacheField>
    <cacheField name="Apr-Jun 2020" numFmtId="43">
      <sharedItems containsString="0" containsBlank="1" containsNumber="1" minValue="0" maxValue="174080.70433474999"/>
    </cacheField>
    <cacheField name="Total _x000a_Y2" numFmtId="164">
      <sharedItems containsSemiMixedTypes="0" containsString="0" containsNumber="1" minValue="0" maxValue="696322.81733899994"/>
    </cacheField>
    <cacheField name="Jul-Sep 2020" numFmtId="43">
      <sharedItems containsString="0" containsBlank="1" containsNumber="1" minValue="0" maxValue="174080.70433474999"/>
    </cacheField>
    <cacheField name="Oct-Dec 2020" numFmtId="43">
      <sharedItems containsString="0" containsBlank="1" containsNumber="1" minValue="0" maxValue="174080.70433474999"/>
    </cacheField>
    <cacheField name="Total _x000a_Y3" numFmtId="164">
      <sharedItems containsSemiMixedTypes="0" containsString="0" containsNumber="1" minValue="0" maxValue="348161.40866949997"/>
    </cacheField>
    <cacheField name="Total _x000a_Jul'18-Dec'20" numFmtId="164">
      <sharedItems containsSemiMixedTypes="0" containsString="0" containsNumber="1" minValue="466.95402298850581" maxValue="11287622.2763503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7">
  <r>
    <n v="73"/>
    <s v="Comprehensive prevention programs for people who inject drugs (PWID) and their partners"/>
    <s v="Needle and Syringe programs for PWID and their partners"/>
    <s v="2.1.1.1"/>
    <s v="1.2 Salaries - outreach workers, medical staff and other service providers"/>
    <x v="0"/>
    <s v="SR"/>
    <x v="0"/>
    <s v="Personnel salaries: Outreach workers"/>
    <n v="0.5"/>
    <n v="150"/>
    <n v="10440"/>
    <n v="121.5"/>
    <n v="54.375"/>
    <n v="3"/>
    <n v="69"/>
    <n v="36406.125"/>
    <n v="36406.125"/>
    <n v="65"/>
    <n v="150"/>
    <n v="10440"/>
    <n v="121.5"/>
    <n v="54.375"/>
    <n v="34295.625"/>
    <n v="34295.625"/>
    <n v="141403.5"/>
    <n v="34295.625"/>
    <n v="34295.625"/>
    <n v="64"/>
    <n v="150"/>
    <n v="10440"/>
    <n v="121.5"/>
    <n v="54.375"/>
    <n v="33768"/>
    <n v="33768"/>
    <n v="136127.25"/>
    <n v="33768"/>
    <n v="33768"/>
    <n v="67536"/>
    <n v="345066.75"/>
  </r>
  <r>
    <n v="73"/>
    <s v="Comprehensive prevention programs for people who inject drugs (PWID) and their partners"/>
    <s v="Needle and Syringe programs for PWID and their partners"/>
    <s v="2.1.1.1"/>
    <s v="1.2 Salaries - outreach workers, medical staff and other service providers"/>
    <x v="0"/>
    <s v="SR"/>
    <x v="0"/>
    <s v="Personnel salaries: Social worker/Peer consultant"/>
    <n v="0.5"/>
    <n v="150"/>
    <n v="10440"/>
    <n v="121.5"/>
    <n v="54.375"/>
    <n v="3"/>
    <n v="15"/>
    <n v="7914.375"/>
    <n v="7914.375"/>
    <n v="15"/>
    <n v="150"/>
    <n v="10440"/>
    <n v="121.5"/>
    <n v="54.375"/>
    <n v="7914.375"/>
    <n v="7914.375"/>
    <n v="31657.5"/>
    <n v="7914.375"/>
    <n v="7914.375"/>
    <n v="15"/>
    <n v="150"/>
    <n v="10440"/>
    <n v="121.5"/>
    <n v="54.375"/>
    <n v="7914.375"/>
    <n v="7914.375"/>
    <n v="31657.5"/>
    <n v="7914.375"/>
    <n v="7914.375"/>
    <n v="15828.75"/>
    <n v="79143.75"/>
  </r>
  <r>
    <n v="73"/>
    <s v="Comprehensive prevention programs for people who inject drugs (PWID) and their partners"/>
    <s v="Needle and Syringe programs for PWID and their partners"/>
    <s v="2.1.1.1"/>
    <s v="1.2 Salaries - outreach workers, medical staff and other service providers"/>
    <x v="0"/>
    <s v="SR"/>
    <x v="0"/>
    <s v="Personnel salaries: Database Specialist"/>
    <n v="0.5"/>
    <n v="200"/>
    <n v="13919.999999999998"/>
    <n v="162"/>
    <n v="72.5"/>
    <n v="3"/>
    <n v="6"/>
    <n v="4221"/>
    <n v="4221"/>
    <n v="5"/>
    <n v="200"/>
    <n v="13919.999999999998"/>
    <n v="162"/>
    <n v="72.5"/>
    <n v="3517.5"/>
    <n v="3517.5"/>
    <n v="15477"/>
    <n v="3517.5"/>
    <n v="3517.5"/>
    <n v="3"/>
    <n v="200"/>
    <n v="13919.999999999998"/>
    <n v="162"/>
    <n v="72.5"/>
    <n v="2110.5"/>
    <n v="2110.5"/>
    <n v="11256"/>
    <n v="2110.5"/>
    <n v="2110.5"/>
    <n v="4221"/>
    <n v="30954"/>
  </r>
  <r>
    <n v="74"/>
    <s v="Comprehensive prevention programs for people who inject drugs (PWID) and their partners"/>
    <s v="Needle and Syringe programs for PWID and their partners"/>
    <s v="2.1.1.1"/>
    <s v="1.2 Salaries - outreach workers, medical staff and other service providers"/>
    <x v="0"/>
    <s v="SR"/>
    <x v="1"/>
    <s v="Personnel salaries: Outreach workers"/>
    <n v="0.5"/>
    <n v="156.91091954022988"/>
    <n v="10921"/>
    <n v="127.0978448275862"/>
    <n v="56.880208333333336"/>
    <n v="3"/>
    <n v="40"/>
    <n v="22077.366379310344"/>
    <n v="22077.366379310344"/>
    <n v="40"/>
    <n v="156.91091954022988"/>
    <n v="10921"/>
    <n v="127.0978448275862"/>
    <n v="56.880208333333336"/>
    <n v="22077.366379310344"/>
    <n v="22077.366379310344"/>
    <n v="88309.465517241377"/>
    <n v="22077.366379310344"/>
    <n v="22077.366379310344"/>
    <n v="20"/>
    <n v="156.91091954022988"/>
    <n v="10921"/>
    <n v="127.0978448275862"/>
    <n v="56.880208333333336"/>
    <n v="11038.683189655172"/>
    <n v="11038.683189655172"/>
    <n v="66232.099137931029"/>
    <n v="11038.683189655172"/>
    <n v="11038.683189655172"/>
    <n v="22077.366379310344"/>
    <n v="176618.93103448275"/>
  </r>
  <r>
    <n v="74"/>
    <s v="Comprehensive prevention programs for people who inject drugs (PWID) and their partners"/>
    <s v="Needle and Syringe programs for PWID and their partners"/>
    <s v="2.1.1.1"/>
    <s v="1.2 Salaries - outreach workers, medical staff and other service providers"/>
    <x v="0"/>
    <s v="SR"/>
    <x v="1"/>
    <s v="Personnel salaries: Assistant of NEP Coordinator"/>
    <n v="0.5"/>
    <n v="117.81609195402299"/>
    <n v="8200"/>
    <n v="95.431034482758633"/>
    <n v="42.708333333333329"/>
    <n v="3"/>
    <n v="6"/>
    <n v="2486.5086206896558"/>
    <n v="2486.5086206896558"/>
    <n v="6"/>
    <n v="117.81609195402299"/>
    <n v="8200"/>
    <n v="95.431034482758633"/>
    <n v="42.708333333333329"/>
    <n v="2486.5086206896558"/>
    <n v="2486.5086206896558"/>
    <n v="9946.0344827586232"/>
    <n v="2486.5086206896558"/>
    <n v="2486.5086206896558"/>
    <n v="3"/>
    <n v="117.81609195402299"/>
    <n v="8200"/>
    <n v="95.431034482758633"/>
    <n v="42.708333333333329"/>
    <n v="1243.2543103448279"/>
    <n v="1243.2543103448279"/>
    <n v="7459.5258620689674"/>
    <n v="1243.2543103448279"/>
    <n v="1243.2543103448279"/>
    <n v="2486.5086206896558"/>
    <n v="19892.068965517246"/>
  </r>
  <r>
    <n v="73"/>
    <s v="Comprehensive prevention programs for people who inject drugs (PWID) and their partners"/>
    <s v="Needle and Syringe programs for PWID and their partners"/>
    <s v="2.1.1.1"/>
    <s v="1.2 Salaries - outreach workers, medical staff and other service providers"/>
    <x v="0"/>
    <s v="SR"/>
    <x v="0"/>
    <s v="Personnel salaries: Specialist on HP"/>
    <n v="0.5"/>
    <n v="200"/>
    <n v="13919.999999999998"/>
    <n v="162"/>
    <n v="72.5"/>
    <n v="3"/>
    <n v="7"/>
    <n v="4924.5"/>
    <n v="4924.5"/>
    <n v="5"/>
    <n v="200"/>
    <n v="13919.999999999998"/>
    <n v="162"/>
    <n v="72.5"/>
    <n v="3517.5"/>
    <n v="3517.5"/>
    <n v="16884"/>
    <n v="3517.5"/>
    <n v="3517.5"/>
    <n v="4"/>
    <n v="200"/>
    <n v="13919.999999999998"/>
    <n v="162"/>
    <n v="72.5"/>
    <n v="2814"/>
    <n v="2814"/>
    <n v="12663"/>
    <n v="2814"/>
    <n v="2814"/>
    <n v="5628"/>
    <n v="35175"/>
  </r>
  <r>
    <n v="62"/>
    <s v="Program management"/>
    <s v="Grant management"/>
    <s v="2.1.1.1"/>
    <s v="1.1 Salaries - program management"/>
    <x v="0"/>
    <s v="SR"/>
    <x v="0"/>
    <s v="Personnel salaries: Manager"/>
    <n v="0.5"/>
    <n v="350"/>
    <n v="24359.999999999996"/>
    <n v="283.5"/>
    <n v="126.875"/>
    <n v="3"/>
    <n v="20"/>
    <n v="24622.5"/>
    <n v="24622.5"/>
    <n v="15"/>
    <n v="350"/>
    <n v="24359.999999999996"/>
    <n v="283.5"/>
    <n v="126.875"/>
    <n v="18466.875"/>
    <n v="18466.875"/>
    <n v="86178.75"/>
    <n v="18466.875"/>
    <n v="18466.875"/>
    <n v="10"/>
    <n v="300"/>
    <n v="20880"/>
    <n v="243"/>
    <n v="108.75"/>
    <n v="10552.5"/>
    <n v="10552.5"/>
    <n v="58038.75"/>
    <n v="10552.5"/>
    <n v="10552.5"/>
    <n v="21105"/>
    <n v="165322.5"/>
  </r>
  <r>
    <n v="62"/>
    <s v="Program management"/>
    <s v="Grant management"/>
    <s v="2.1.1.1"/>
    <s v="1.1 Salaries - program management"/>
    <x v="0"/>
    <s v="SR"/>
    <x v="0"/>
    <s v="Personnel salaries: Coordinator on KP/M&amp;E Specialist"/>
    <n v="0.5"/>
    <n v="250"/>
    <n v="17400"/>
    <n v="202.5"/>
    <n v="90.625"/>
    <n v="3"/>
    <n v="10"/>
    <n v="8793.75"/>
    <n v="8793.75"/>
    <n v="10"/>
    <n v="250"/>
    <n v="17400"/>
    <n v="202.5"/>
    <n v="90.625"/>
    <n v="8793.75"/>
    <n v="8793.75"/>
    <n v="35175"/>
    <n v="8793.75"/>
    <n v="8793.75"/>
    <n v="10"/>
    <n v="250"/>
    <n v="17400"/>
    <n v="202.5"/>
    <n v="90.625"/>
    <n v="8793.75"/>
    <n v="8793.75"/>
    <n v="35175"/>
    <n v="8793.75"/>
    <n v="8793.75"/>
    <n v="17587.5"/>
    <n v="87937.5"/>
  </r>
  <r>
    <n v="62"/>
    <s v="Program management"/>
    <s v="Grant management"/>
    <s v="2.1.1.1"/>
    <s v="1.1 Salaries - program management"/>
    <x v="0"/>
    <s v="SR"/>
    <x v="0"/>
    <s v="Personnel salaries: Accountant"/>
    <n v="0.5"/>
    <n v="250"/>
    <n v="17400"/>
    <n v="202.5"/>
    <n v="90.625"/>
    <n v="3"/>
    <n v="20"/>
    <n v="17587.5"/>
    <n v="17587.5"/>
    <n v="15"/>
    <n v="250"/>
    <n v="17400"/>
    <n v="202.5"/>
    <n v="90.625"/>
    <n v="13190.625"/>
    <n v="13190.625"/>
    <n v="61556.25"/>
    <n v="13190.625"/>
    <n v="13190.625"/>
    <n v="10"/>
    <n v="250"/>
    <n v="17400"/>
    <n v="202.5"/>
    <n v="90.625"/>
    <n v="8793.75"/>
    <n v="8793.75"/>
    <n v="43968.75"/>
    <n v="8793.75"/>
    <n v="8793.75"/>
    <n v="17587.5"/>
    <n v="123112.5"/>
  </r>
  <r>
    <n v="85"/>
    <s v="Program management"/>
    <s v="Grant management"/>
    <s v="2.1.1.1"/>
    <s v="11.1  Office related costs"/>
    <x v="0"/>
    <s v="SR"/>
    <x v="0"/>
    <s v="Office rent and utilities"/>
    <s v="N/A"/>
    <n v="400"/>
    <n v="27839.999999999996"/>
    <m/>
    <m/>
    <n v="3"/>
    <n v="20"/>
    <n v="24000"/>
    <n v="24000"/>
    <n v="15"/>
    <n v="400"/>
    <n v="27839.999999999996"/>
    <m/>
    <m/>
    <n v="18000"/>
    <n v="18000"/>
    <n v="84000"/>
    <n v="18000"/>
    <n v="18000"/>
    <n v="10"/>
    <n v="400"/>
    <n v="27839.999999999996"/>
    <m/>
    <m/>
    <n v="12000"/>
    <n v="12000"/>
    <n v="60000"/>
    <n v="12000"/>
    <n v="12000"/>
    <n v="24000"/>
    <n v="168000"/>
  </r>
  <r>
    <n v="85"/>
    <s v="Program management"/>
    <s v="Grant management"/>
    <s v="2.1.1.1"/>
    <s v="11.1  Office related costs"/>
    <x v="0"/>
    <s v="SR"/>
    <x v="0"/>
    <s v="Transportation costs"/>
    <s v="N/A"/>
    <n v="120"/>
    <n v="8352"/>
    <m/>
    <m/>
    <n v="3"/>
    <n v="20"/>
    <n v="7200"/>
    <n v="7200"/>
    <n v="15"/>
    <n v="120"/>
    <n v="8352"/>
    <m/>
    <m/>
    <n v="5400"/>
    <n v="5400"/>
    <n v="25200"/>
    <n v="5400"/>
    <n v="5400"/>
    <n v="10"/>
    <n v="120"/>
    <n v="8352"/>
    <m/>
    <m/>
    <n v="3600"/>
    <n v="3600"/>
    <n v="18000"/>
    <n v="3600"/>
    <n v="3600"/>
    <n v="7200"/>
    <n v="50400"/>
  </r>
  <r>
    <n v="85"/>
    <s v="Program management"/>
    <s v="Grant management"/>
    <s v="2.1.1.1"/>
    <s v="11.1  Office related costs"/>
    <x v="0"/>
    <s v="SR"/>
    <x v="0"/>
    <s v="Communication cost and internet"/>
    <s v="N/A"/>
    <n v="40"/>
    <n v="2784"/>
    <m/>
    <m/>
    <n v="3"/>
    <n v="20"/>
    <n v="2400"/>
    <n v="2400"/>
    <n v="15"/>
    <n v="40"/>
    <n v="2784"/>
    <m/>
    <m/>
    <n v="1800"/>
    <n v="1800"/>
    <n v="8400"/>
    <n v="1800"/>
    <n v="1800"/>
    <n v="10"/>
    <n v="40"/>
    <n v="2784"/>
    <m/>
    <m/>
    <n v="1200"/>
    <n v="1200"/>
    <n v="6000"/>
    <n v="1200"/>
    <n v="1200"/>
    <n v="2400"/>
    <n v="16800"/>
  </r>
  <r>
    <n v="85"/>
    <s v="Program management"/>
    <s v="Grant management"/>
    <s v="2.1.1.1"/>
    <s v="11.1  Office related costs"/>
    <x v="0"/>
    <s v="SR"/>
    <x v="0"/>
    <s v="Stationery and other office supplies, 1C maintenance"/>
    <s v="N/A"/>
    <n v="100"/>
    <n v="6959.9999999999991"/>
    <m/>
    <m/>
    <n v="3"/>
    <n v="20"/>
    <n v="6000"/>
    <n v="6000"/>
    <n v="15"/>
    <n v="100"/>
    <n v="6959.9999999999991"/>
    <m/>
    <m/>
    <n v="4500"/>
    <n v="4500"/>
    <n v="21000"/>
    <n v="4500"/>
    <n v="4500"/>
    <n v="10"/>
    <n v="100"/>
    <n v="6959.9999999999991"/>
    <m/>
    <m/>
    <n v="3000"/>
    <n v="3000"/>
    <n v="15000"/>
    <n v="3000"/>
    <n v="3000"/>
    <n v="6000"/>
    <n v="42000"/>
  </r>
  <r>
    <n v="85"/>
    <s v="Program management"/>
    <s v="Grant management"/>
    <s v="2.1.1.1"/>
    <s v="11.1  Office related costs"/>
    <x v="0"/>
    <s v="SR"/>
    <x v="0"/>
    <s v="Bank charges"/>
    <s v="N/A"/>
    <n v="40"/>
    <n v="2784"/>
    <m/>
    <m/>
    <n v="3"/>
    <n v="20"/>
    <n v="2400"/>
    <n v="2400"/>
    <n v="15"/>
    <n v="40"/>
    <n v="2784"/>
    <m/>
    <m/>
    <n v="1800"/>
    <n v="1800"/>
    <n v="8400"/>
    <n v="1800"/>
    <n v="1800"/>
    <n v="10"/>
    <n v="40"/>
    <n v="2784"/>
    <m/>
    <m/>
    <n v="1200"/>
    <n v="1200"/>
    <n v="6000"/>
    <n v="1200"/>
    <n v="1200"/>
    <n v="2400"/>
    <n v="16800"/>
  </r>
  <r>
    <n v="97"/>
    <s v="Program management"/>
    <s v="Grant management"/>
    <s v="2.1.1.1"/>
    <s v="11.1  Office related costs"/>
    <x v="0"/>
    <s v="SR"/>
    <x v="1"/>
    <s v="Transportation costs"/>
    <s v="N/A"/>
    <n v="28.735632183908049"/>
    <n v="2000"/>
    <m/>
    <m/>
    <n v="3"/>
    <n v="1"/>
    <n v="86.206896551724142"/>
    <n v="86.206896551724142"/>
    <n v="1"/>
    <n v="28.735632183908049"/>
    <n v="2000"/>
    <m/>
    <m/>
    <n v="86.206896551724142"/>
    <n v="86.206896551724142"/>
    <n v="344.82758620689657"/>
    <n v="86.206896551724142"/>
    <n v="86.206896551724142"/>
    <n v="1"/>
    <n v="28.735632183908049"/>
    <n v="2000"/>
    <m/>
    <m/>
    <n v="86.206896551724142"/>
    <n v="86.206896551724142"/>
    <n v="344.82758620689657"/>
    <n v="86.206896551724142"/>
    <n v="86.206896551724142"/>
    <n v="172.41379310344828"/>
    <n v="862.06896551724139"/>
  </r>
  <r>
    <n v="97"/>
    <s v="Program management"/>
    <s v="Grant management"/>
    <s v="2.1.1.1"/>
    <s v="11.1  Office related costs"/>
    <x v="0"/>
    <s v="SR"/>
    <x v="1"/>
    <s v="Communication cost and internet"/>
    <s v="N/A"/>
    <n v="43.103448275862071"/>
    <n v="3000"/>
    <m/>
    <m/>
    <n v="3"/>
    <n v="1"/>
    <n v="129.31034482758622"/>
    <n v="129.31034482758622"/>
    <n v="1"/>
    <n v="43.103448275862071"/>
    <n v="3000"/>
    <m/>
    <m/>
    <n v="129.31034482758622"/>
    <n v="129.31034482758622"/>
    <n v="517.24137931034488"/>
    <n v="129.31034482758622"/>
    <n v="129.31034482758622"/>
    <n v="1"/>
    <n v="43.103448275862071"/>
    <n v="3000"/>
    <m/>
    <m/>
    <n v="129.31034482758622"/>
    <n v="129.31034482758622"/>
    <n v="517.24137931034488"/>
    <n v="129.31034482758622"/>
    <n v="129.31034482758622"/>
    <n v="258.62068965517244"/>
    <n v="1293.1034482758623"/>
  </r>
  <r>
    <n v="97"/>
    <s v="Program management"/>
    <s v="Grant management"/>
    <s v="2.1.1.1"/>
    <s v="11.1  Office related costs"/>
    <x v="0"/>
    <s v="SR"/>
    <x v="1"/>
    <s v="Stationery and other office supplies"/>
    <s v="N/A"/>
    <n v="43.103448275862071"/>
    <n v="3000"/>
    <m/>
    <m/>
    <n v="3"/>
    <n v="1"/>
    <n v="129.31034482758622"/>
    <n v="129.31034482758622"/>
    <n v="1"/>
    <n v="43.103448275862071"/>
    <n v="3000"/>
    <m/>
    <m/>
    <n v="129.31034482758622"/>
    <n v="129.31034482758622"/>
    <n v="517.24137931034488"/>
    <n v="129.31034482758622"/>
    <n v="129.31034482758622"/>
    <n v="1"/>
    <n v="43.103448275862071"/>
    <n v="3000"/>
    <m/>
    <m/>
    <n v="129.31034482758622"/>
    <n v="129.31034482758622"/>
    <n v="517.24137931034488"/>
    <n v="129.31034482758622"/>
    <n v="129.31034482758622"/>
    <n v="258.62068965517244"/>
    <n v="1293.1034482758623"/>
  </r>
  <r>
    <n v="80"/>
    <s v="Comprehensive prevention programs for people who inject drugs (PWID) and their partners"/>
    <s v="OST and other drug dependence treatment for PWID"/>
    <s v="2.1.5.1"/>
    <s v="1.3 Performance based suppliments, incentives"/>
    <x v="0"/>
    <s v="SR"/>
    <x v="2"/>
    <s v="Incentive payments: Medical staff"/>
    <n v="0.5"/>
    <n v="70.402298850574724"/>
    <n v="4900"/>
    <n v="57.025862068965523"/>
    <n v="25.520833333333339"/>
    <n v="3"/>
    <n v="14"/>
    <n v="3466.9612068965525"/>
    <n v="3466.9612068965525"/>
    <n v="28"/>
    <n v="65.373563218390814"/>
    <n v="4550"/>
    <n v="52.952586206896555"/>
    <n v="23.697916666666671"/>
    <n v="6438.6422413793107"/>
    <n v="6438.6422413793107"/>
    <n v="19811.206896551728"/>
    <n v="6438.6422413793107"/>
    <n v="6438.6422413793107"/>
    <n v="14"/>
    <n v="60.344827586206904"/>
    <n v="4200"/>
    <n v="48.879310344827594"/>
    <n v="21.875"/>
    <n v="2971.6810344827591"/>
    <n v="2971.6810344827591"/>
    <n v="18820.646551724138"/>
    <n v="2971.6810344827591"/>
    <n v="2971.6810344827591"/>
    <n v="5943.3620689655181"/>
    <n v="44575.215517241391"/>
  </r>
  <r>
    <n v="80"/>
    <s v="Comprehensive prevention programs for people who inject drugs (PWID) and their partners"/>
    <s v="OST and other drug dependence treatment for PWID"/>
    <s v="2.1.5.1"/>
    <s v="1.3 Performance based suppliments, incentives"/>
    <x v="0"/>
    <s v="SR"/>
    <x v="2"/>
    <s v="Performace based payments: Medical staff "/>
    <s v="N/A"/>
    <n v="24.78448275862069"/>
    <n v="1725"/>
    <n v="20.075431034482758"/>
    <n v="8.984375"/>
    <n v="3"/>
    <n v="14"/>
    <n v="1220.5118534482758"/>
    <n v="1220.5118534482758"/>
    <n v="28"/>
    <n v="24.78448275862069"/>
    <n v="1725"/>
    <n v="20.075431034482758"/>
    <n v="8.984375"/>
    <n v="2441.0237068965516"/>
    <n v="2441.0237068965516"/>
    <n v="7323.0711206896549"/>
    <n v="2441.0237068965516"/>
    <n v="2441.0237068965516"/>
    <n v="14"/>
    <n v="24.78448275862069"/>
    <n v="1725"/>
    <n v="20.075431034482758"/>
    <n v="8.984375"/>
    <n v="1220.5118534482758"/>
    <n v="1220.5118534482758"/>
    <n v="7323.071120689654"/>
    <n v="1220.5118534482758"/>
    <n v="1220.5118534482758"/>
    <n v="2441.0237068965516"/>
    <n v="17087.165948275859"/>
  </r>
  <r>
    <n v="80"/>
    <s v="Comprehensive prevention programs for people who inject drugs (PWID) and their partners"/>
    <s v="OST and other drug dependence treatment for PWID"/>
    <s v="2.1.5.1"/>
    <s v="1.3 Performance based suppliments, incentives"/>
    <x v="0"/>
    <s v="SR"/>
    <x v="2"/>
    <s v="Incentive payments: Doctor"/>
    <n v="0.5"/>
    <n v="115.50766283524905"/>
    <n v="8039.333333333333"/>
    <n v="93.561206896551724"/>
    <n v="41.871527777777786"/>
    <n v="3"/>
    <n v="7"/>
    <n v="2844.0874281609199"/>
    <n v="2844.0874281609199"/>
    <n v="14"/>
    <n v="110.75670498084293"/>
    <n v="7708.666666666667"/>
    <n v="89.712931034482764"/>
    <n v="40.149305555555564"/>
    <n v="5454.2139367816098"/>
    <n v="5454.2139367816098"/>
    <n v="16596.60272988506"/>
    <n v="5454.2139367816098"/>
    <n v="5454.2139367816098"/>
    <n v="7"/>
    <n v="105.31609195402299"/>
    <n v="7330"/>
    <n v="85.306034482758633"/>
    <n v="38.177083333333329"/>
    <n v="2593.1454741379312"/>
    <n v="2593.1454741379312"/>
    <n v="16094.718821839082"/>
    <n v="2593.1454741379312"/>
    <n v="2593.1454741379312"/>
    <n v="5186.2909482758623"/>
    <n v="37877.612500000003"/>
  </r>
  <r>
    <n v="80"/>
    <s v="Comprehensive prevention programs for people who inject drugs (PWID) and their partners"/>
    <s v="OST and other drug dependence treatment for PWID"/>
    <s v="2.1.5.1"/>
    <s v="1.3 Performance based suppliments, incentives"/>
    <x v="0"/>
    <s v="SR"/>
    <x v="2"/>
    <s v="Performace based payments: Doctor"/>
    <s v="N/A"/>
    <n v="15.964240102171138"/>
    <n v="1111.1111111111111"/>
    <n v="12.931034482758623"/>
    <n v="5.7870370370370363"/>
    <n v="3"/>
    <n v="7"/>
    <n v="393.07950191570876"/>
    <n v="393.07950191570876"/>
    <n v="14"/>
    <n v="15.964240102171138"/>
    <n v="1111.1111111111111"/>
    <n v="12.931034482758623"/>
    <n v="5.7870370370370363"/>
    <n v="786.15900383141752"/>
    <n v="786.15900383141752"/>
    <n v="2358.4770114942526"/>
    <n v="786.15900383141752"/>
    <n v="786.15900383141752"/>
    <n v="7"/>
    <n v="15.964240102171138"/>
    <n v="1111.1111111111111"/>
    <n v="12.931034482758623"/>
    <n v="5.7870370370370363"/>
    <n v="393.07950191570876"/>
    <n v="393.07950191570876"/>
    <n v="2358.4770114942526"/>
    <n v="393.07950191570876"/>
    <n v="393.07950191570876"/>
    <n v="786.15900383141752"/>
    <n v="5503.1130268199231"/>
  </r>
  <r>
    <n v="75"/>
    <s v="Comprehensive prevention programs for people who inject drugs (PWID) and their partners"/>
    <s v="OST and other drug dependence treatment for PWID"/>
    <s v="2.1.5.1"/>
    <s v="1.2 Salaries - outreach workers, medical staff and other service providers"/>
    <x v="0"/>
    <s v="SR"/>
    <x v="2"/>
    <s v="Personnel salaries: Social worker/Peer consultant"/>
    <n v="0.5"/>
    <n v="92.58261494252875"/>
    <n v="6443.75"/>
    <n v="74.991918103448285"/>
    <n v="33.561197916666671"/>
    <n v="3"/>
    <n v="13"/>
    <n v="4233.5715247844837"/>
    <n v="4233.5715247844837"/>
    <n v="14"/>
    <n v="92.58261494252875"/>
    <n v="6443.75"/>
    <n v="74.991918103448285"/>
    <n v="33.561197916666671"/>
    <n v="4559.2308728448279"/>
    <n v="4559.2308728448279"/>
    <n v="17585.604795258623"/>
    <n v="4559.2308728448279"/>
    <n v="4559.2308728448279"/>
    <n v="0"/>
    <n v="92.58261494252875"/>
    <n v="6443.75"/>
    <n v="74.991918103448285"/>
    <n v="33.561197916666671"/>
    <n v="0"/>
    <n v="0"/>
    <n v="9118.4617456896558"/>
    <n v="0"/>
    <n v="0"/>
    <n v="0"/>
    <n v="26704.066540948279"/>
  </r>
  <r>
    <n v="80"/>
    <s v="Comprehensive prevention programs for people who inject drugs (PWID) and their partners"/>
    <s v="OST and other drug dependence treatment for PWID"/>
    <s v="2.1.5.1"/>
    <s v="1.3 Performance based suppliments, incentives"/>
    <x v="0"/>
    <s v="SR"/>
    <x v="2"/>
    <s v="Performance based payments: Social worker/Peer consultant "/>
    <s v="N/A"/>
    <n v="15.964240102171138"/>
    <n v="1111.1111111111111"/>
    <n v="12.931034482758623"/>
    <n v="5.7870370370370363"/>
    <n v="3"/>
    <n v="13"/>
    <n v="730.00478927203062"/>
    <n v="730.00478927203062"/>
    <n v="14"/>
    <n v="15.964240102171138"/>
    <n v="1111.1111111111111"/>
    <n v="12.931034482758623"/>
    <n v="5.7870370370370363"/>
    <n v="786.15900383141752"/>
    <n v="786.15900383141752"/>
    <n v="3032.3275862068963"/>
    <n v="786.15900383141752"/>
    <n v="786.15900383141752"/>
    <n v="0"/>
    <n v="15.964240102171138"/>
    <n v="1111.1111111111111"/>
    <n v="12.931034482758623"/>
    <n v="5.7870370370370363"/>
    <n v="0"/>
    <n v="0"/>
    <n v="1572.318007662835"/>
    <n v="0"/>
    <n v="0"/>
    <n v="0"/>
    <n v="4604.6455938697309"/>
  </r>
  <r>
    <n v="96"/>
    <s v="Program management"/>
    <s v="Grant management"/>
    <s v="2.1.5.1"/>
    <s v="11.1  Office related costs"/>
    <x v="0"/>
    <s v="SR"/>
    <x v="2"/>
    <s v="Communication cost and internet"/>
    <s v="N/A"/>
    <n v="50.287356321839084"/>
    <n v="3500"/>
    <m/>
    <m/>
    <n v="3"/>
    <n v="1"/>
    <n v="150.86206896551727"/>
    <n v="150.86206896551727"/>
    <n v="1"/>
    <n v="50.287356321839084"/>
    <n v="3500"/>
    <m/>
    <m/>
    <n v="150.86206896551727"/>
    <n v="150.86206896551727"/>
    <n v="603.44827586206907"/>
    <n v="150.86206896551727"/>
    <n v="150.86206896551727"/>
    <n v="1"/>
    <n v="50.287356321839084"/>
    <n v="3500"/>
    <m/>
    <m/>
    <n v="150.86206896551727"/>
    <n v="150.86206896551727"/>
    <n v="603.44827586206907"/>
    <n v="150.86206896551727"/>
    <n v="150.86206896551727"/>
    <n v="301.72413793103453"/>
    <n v="1508.6206896551726"/>
  </r>
  <r>
    <n v="96"/>
    <s v="Program management"/>
    <s v="Grant management"/>
    <s v="2.1.5.1"/>
    <s v="11.1  Office related costs"/>
    <x v="0"/>
    <s v="SR"/>
    <x v="2"/>
    <s v="Stationery and other office supplies"/>
    <s v="N/A"/>
    <n v="64.65517241379311"/>
    <n v="4500"/>
    <m/>
    <m/>
    <n v="3"/>
    <n v="1"/>
    <n v="193.96551724137933"/>
    <n v="193.96551724137933"/>
    <n v="1"/>
    <n v="64.65517241379311"/>
    <n v="4500"/>
    <m/>
    <m/>
    <n v="193.96551724137933"/>
    <n v="193.96551724137933"/>
    <n v="775.86206896551732"/>
    <n v="193.96551724137933"/>
    <n v="193.96551724137933"/>
    <n v="1"/>
    <n v="64.65517241379311"/>
    <n v="4500"/>
    <m/>
    <m/>
    <n v="193.96551724137933"/>
    <n v="193.96551724137933"/>
    <n v="775.86206896551732"/>
    <n v="193.96551724137933"/>
    <n v="193.96551724137933"/>
    <n v="387.93103448275866"/>
    <n v="1939.6551724137933"/>
  </r>
  <r>
    <n v="96"/>
    <s v="Program management"/>
    <s v="Grant management"/>
    <s v="2.1.5.1"/>
    <s v="11.1  Office related costs"/>
    <x v="0"/>
    <s v="SR"/>
    <x v="2"/>
    <s v="Security services"/>
    <s v="N/A"/>
    <n v="135.2969348659004"/>
    <n v="9416.6666666666661"/>
    <m/>
    <m/>
    <n v="3"/>
    <n v="13"/>
    <n v="5276.5804597701153"/>
    <n v="5276.5804597701153"/>
    <n v="13"/>
    <n v="135.2969348659004"/>
    <n v="9416.6666666666661"/>
    <m/>
    <m/>
    <n v="5276.5804597701153"/>
    <n v="5276.5804597701153"/>
    <n v="21106.321839080461"/>
    <n v="5276.5804597701153"/>
    <n v="5276.5804597701153"/>
    <n v="7"/>
    <n v="135.2969348659004"/>
    <n v="9416.6666666666661"/>
    <m/>
    <m/>
    <n v="2841.2356321839079"/>
    <n v="2841.2356321839079"/>
    <n v="16235.632183908045"/>
    <n v="2841.2356321839079"/>
    <n v="2841.2356321839079"/>
    <n v="5682.4712643678158"/>
    <n v="43024.425287356316"/>
  </r>
  <r>
    <n v="96"/>
    <s v="Program management"/>
    <s v="Grant management"/>
    <s v="2.1.5.1"/>
    <s v="11.1  Office related costs"/>
    <x v="0"/>
    <s v="SR"/>
    <x v="2"/>
    <s v="Fuel"/>
    <s v="N/A"/>
    <n v="933.90804597701162"/>
    <n v="65000"/>
    <m/>
    <m/>
    <n v="3"/>
    <n v="1"/>
    <n v="2801.7241379310349"/>
    <n v="2801.7241379310349"/>
    <n v="1"/>
    <n v="933.90804597701162"/>
    <n v="65000"/>
    <m/>
    <m/>
    <n v="2801.7241379310349"/>
    <n v="2801.7241379310349"/>
    <n v="11206.896551724139"/>
    <n v="2801.7241379310349"/>
    <n v="2801.7241379310349"/>
    <n v="1"/>
    <n v="933.90804597701162"/>
    <n v="65000"/>
    <m/>
    <m/>
    <n v="2801.7241379310349"/>
    <n v="2801.7241379310349"/>
    <n v="11206.896551724139"/>
    <n v="2801.7241379310349"/>
    <n v="2801.7241379310349"/>
    <n v="5603.4482758620697"/>
    <n v="28017.241379310348"/>
  </r>
  <r>
    <n v="41"/>
    <s v="Comprehensive prevention programs for people who inject drugs (PWID) and their partners"/>
    <s v="OST and other drug dependence treatment for PWID"/>
    <s v="2.1.5.1"/>
    <s v="2.3 Supervision/surveys/data collection related per diems/transport/other costs"/>
    <x v="0"/>
    <s v="SR"/>
    <x v="2"/>
    <s v="M&amp;E visits for project staff "/>
    <s v="N/A"/>
    <n v="28.735632183908049"/>
    <n v="2000"/>
    <m/>
    <m/>
    <n v="3"/>
    <n v="1"/>
    <n v="86.206896551724142"/>
    <n v="86.206896551724142"/>
    <n v="1"/>
    <n v="28.735632183908049"/>
    <n v="2000"/>
    <m/>
    <m/>
    <n v="86.206896551724142"/>
    <n v="86.206896551724142"/>
    <n v="344.82758620689657"/>
    <n v="86.206896551724142"/>
    <n v="86.206896551724142"/>
    <n v="1"/>
    <n v="28.735632183908049"/>
    <n v="2000"/>
    <m/>
    <m/>
    <n v="86.206896551724142"/>
    <n v="86.206896551724142"/>
    <n v="344.82758620689657"/>
    <n v="86.206896551724142"/>
    <n v="86.206896551724142"/>
    <n v="172.41379310344828"/>
    <n v="862.06896551724139"/>
  </r>
  <r>
    <n v="114"/>
    <s v="Comprehensive prevention programs for people who inject drugs (PWID) and their partners"/>
    <s v="OST and other drug dependence treatment for PWID"/>
    <s v="2.1.5.1"/>
    <s v="9.3 Other non-health equipment"/>
    <x v="0"/>
    <s v="SR"/>
    <x v="2"/>
    <s v="Cost for maintenance of surveillance cameras. 1000 KGS per year per 1 site. In total 13 sites per year."/>
    <s v="N/A"/>
    <n v="3.5919540229885061"/>
    <n v="250"/>
    <m/>
    <m/>
    <n v="1"/>
    <n v="13"/>
    <n v="46.695402298850581"/>
    <n v="46.695402298850581"/>
    <n v="13"/>
    <n v="3.5919540229885061"/>
    <n v="250"/>
    <m/>
    <m/>
    <n v="46.695402298850581"/>
    <n v="46.695402298850581"/>
    <n v="186.78160919540232"/>
    <n v="46.695402298850581"/>
    <n v="46.695402298850581"/>
    <n v="13"/>
    <n v="3.5919540229885061"/>
    <n v="250"/>
    <m/>
    <m/>
    <n v="46.695402298850581"/>
    <n v="46.695402298850581"/>
    <n v="186.78160919540232"/>
    <n v="46.695402298850581"/>
    <n v="46.695402298850581"/>
    <n v="93.390804597701162"/>
    <n v="466.95402298850581"/>
  </r>
  <r>
    <n v="81"/>
    <s v="Comprehensive prevention programs for people who inject drugs (PWID) and their partners"/>
    <s v="OST and other drug dependence treatment for PWID"/>
    <s v="2.1.5.2"/>
    <s v="1.3 Performance based suppliments, incentives"/>
    <x v="0"/>
    <s v="SR"/>
    <x v="3"/>
    <s v="Incentive payments: Medical staff"/>
    <n v="0.5"/>
    <n v="70.402298850574724"/>
    <n v="4900"/>
    <n v="57.025862068965523"/>
    <n v="25.520833333333339"/>
    <n v="3"/>
    <n v="14"/>
    <n v="3466.9612068965525"/>
    <n v="3466.9612068965525"/>
    <n v="14"/>
    <n v="65.373563218390814"/>
    <n v="4550"/>
    <n v="52.952586206896555"/>
    <n v="23.697916666666671"/>
    <n v="3219.3211206896553"/>
    <n v="3219.3211206896553"/>
    <n v="13372.564655172417"/>
    <n v="3219.3211206896553"/>
    <n v="3219.3211206896553"/>
    <n v="14"/>
    <n v="60.344827586206904"/>
    <n v="4200"/>
    <n v="48.879310344827594"/>
    <n v="21.875"/>
    <n v="2971.6810344827591"/>
    <n v="2971.6810344827591"/>
    <n v="12382.004310344828"/>
    <n v="2971.6810344827591"/>
    <n v="2971.6810344827591"/>
    <n v="5943.3620689655181"/>
    <n v="31697.931034482765"/>
  </r>
  <r>
    <n v="81"/>
    <s v="Comprehensive prevention programs for people who inject drugs (PWID) and their partners"/>
    <s v="OST and other drug dependence treatment for PWID"/>
    <s v="2.1.5.2"/>
    <s v="1.3 Performance based suppliments, incentives"/>
    <x v="0"/>
    <s v="SR"/>
    <x v="3"/>
    <s v="Performace based payments: Medical staff "/>
    <s v="N/A"/>
    <n v="24.78448275862069"/>
    <n v="1725"/>
    <n v="20.075431034482758"/>
    <n v="8.984375"/>
    <n v="3"/>
    <n v="14"/>
    <n v="1220.5118534482758"/>
    <n v="1220.5118534482758"/>
    <n v="14"/>
    <n v="24.78448275862069"/>
    <n v="1725"/>
    <n v="20.075431034482758"/>
    <n v="8.984375"/>
    <n v="1220.5118534482758"/>
    <n v="1220.5118534482758"/>
    <n v="4882.0474137931033"/>
    <n v="1220.5118534482758"/>
    <n v="1220.5118534482758"/>
    <n v="14"/>
    <n v="24.78448275862069"/>
    <n v="1725"/>
    <n v="20.075431034482758"/>
    <n v="8.984375"/>
    <n v="1220.5118534482758"/>
    <n v="1220.5118534482758"/>
    <n v="4882.0474137931033"/>
    <n v="1220.5118534482758"/>
    <n v="1220.5118534482758"/>
    <n v="2441.0237068965516"/>
    <n v="12205.118534482757"/>
  </r>
  <r>
    <n v="81"/>
    <s v="Comprehensive prevention programs for people who inject drugs (PWID) and their partners"/>
    <s v="OST and other drug dependence treatment for PWID"/>
    <s v="2.1.5.2"/>
    <s v="1.3 Performance based suppliments, incentives"/>
    <x v="0"/>
    <s v="SR"/>
    <x v="3"/>
    <s v="Incentive payments: Doctor"/>
    <n v="0.5"/>
    <n v="115.50766283524905"/>
    <n v="8039.333333333333"/>
    <n v="93.561206896551724"/>
    <n v="41.871527777777786"/>
    <n v="3"/>
    <n v="7"/>
    <n v="2844.0874281609199"/>
    <n v="2844.0874281609199"/>
    <n v="7"/>
    <n v="110.75670498084293"/>
    <n v="7708.666666666667"/>
    <n v="89.712931034482764"/>
    <n v="40.149305555555564"/>
    <n v="2727.1069683908049"/>
    <n v="2727.1069683908049"/>
    <n v="11142.38879310345"/>
    <n v="2727.1069683908049"/>
    <n v="2727.1069683908049"/>
    <n v="7"/>
    <n v="105.31609195402299"/>
    <n v="7330"/>
    <n v="85.306034482758633"/>
    <n v="38.177083333333329"/>
    <n v="2593.1454741379312"/>
    <n v="2593.1454741379312"/>
    <n v="10640.504885057471"/>
    <n v="2593.1454741379312"/>
    <n v="2593.1454741379312"/>
    <n v="5186.2909482758623"/>
    <n v="26969.184626436785"/>
  </r>
  <r>
    <n v="81"/>
    <s v="Comprehensive prevention programs for people who inject drugs (PWID) and their partners"/>
    <s v="OST and other drug dependence treatment for PWID"/>
    <s v="2.1.5.2"/>
    <s v="1.3 Performance based suppliments, incentives"/>
    <x v="0"/>
    <s v="SR"/>
    <x v="3"/>
    <s v="Performace based payments: Doctor"/>
    <s v="N/A"/>
    <n v="15.964240102171138"/>
    <n v="1111.1111111111111"/>
    <n v="12.931034482758623"/>
    <n v="5.7870370370370363"/>
    <n v="3"/>
    <n v="7"/>
    <n v="393.07950191570876"/>
    <n v="393.07950191570876"/>
    <n v="7"/>
    <n v="15.964240102171138"/>
    <n v="1111.1111111111111"/>
    <n v="12.931034482758623"/>
    <n v="5.7870370370370363"/>
    <n v="393.07950191570876"/>
    <n v="393.07950191570876"/>
    <n v="1572.318007662835"/>
    <n v="393.07950191570876"/>
    <n v="393.07950191570876"/>
    <n v="7"/>
    <n v="15.964240102171138"/>
    <n v="1111.1111111111111"/>
    <n v="12.931034482758623"/>
    <n v="5.7870370370370363"/>
    <n v="393.07950191570876"/>
    <n v="393.07950191570876"/>
    <n v="1572.318007662835"/>
    <n v="393.07950191570876"/>
    <n v="393.07950191570876"/>
    <n v="786.15900383141752"/>
    <n v="3930.7950191570876"/>
  </r>
  <r>
    <n v="59"/>
    <s v="Comprehensive prevention programs for sex workers and their clients"/>
    <s v="Behavioral interventions for sex workers"/>
    <s v="2.2.1.1"/>
    <s v="1.2 Salaries - outreach workers, medical staff and other service providers"/>
    <x v="0"/>
    <s v="SR"/>
    <x v="0"/>
    <s v="Personnel salaries: Outreach workers"/>
    <n v="0.5"/>
    <n v="150"/>
    <n v="10440"/>
    <n v="121.5"/>
    <n v="54.375"/>
    <n v="3"/>
    <n v="26"/>
    <n v="13718.25"/>
    <n v="13718.25"/>
    <n v="26"/>
    <n v="150"/>
    <n v="10440"/>
    <n v="121.5"/>
    <n v="54.375"/>
    <n v="13718.25"/>
    <n v="13718.25"/>
    <n v="54873"/>
    <n v="13718.25"/>
    <n v="13718.25"/>
    <n v="26"/>
    <n v="150"/>
    <n v="10440"/>
    <n v="121.5"/>
    <n v="54.375"/>
    <n v="13718.25"/>
    <n v="13718.25"/>
    <n v="54873"/>
    <n v="13718.25"/>
    <n v="13718.25"/>
    <n v="27436.5"/>
    <n v="137182.5"/>
  </r>
  <r>
    <n v="59"/>
    <s v="Comprehensive prevention programs for sex workers and their clients"/>
    <s v="Behavioral interventions for sex workers"/>
    <s v="2.2.1.1"/>
    <s v="1.2 Salaries - outreach workers, medical staff and other service providers"/>
    <x v="0"/>
    <s v="SR"/>
    <x v="0"/>
    <s v="Personnel salaries: Social worker/Peer consultant"/>
    <n v="0.5"/>
    <n v="150"/>
    <n v="10440"/>
    <n v="121.5"/>
    <n v="54.375"/>
    <n v="3"/>
    <n v="5"/>
    <n v="2638.125"/>
    <n v="2638.125"/>
    <n v="5"/>
    <n v="150"/>
    <n v="10440"/>
    <n v="121.5"/>
    <n v="54.375"/>
    <n v="2638.125"/>
    <n v="2638.125"/>
    <n v="10552.5"/>
    <n v="2638.125"/>
    <n v="2638.125"/>
    <n v="5"/>
    <n v="150"/>
    <n v="10440"/>
    <n v="121.5"/>
    <n v="54.375"/>
    <n v="2638.125"/>
    <n v="2638.125"/>
    <n v="10552.5"/>
    <n v="2638.125"/>
    <n v="2638.125"/>
    <n v="5276.25"/>
    <n v="26381.25"/>
  </r>
  <r>
    <n v="59"/>
    <s v="Comprehensive prevention programs for sex workers and their clients"/>
    <s v="Behavioral interventions for sex workers"/>
    <s v="2.2.1.1"/>
    <s v="1.2 Salaries - outreach workers, medical staff and other service providers"/>
    <x v="0"/>
    <s v="SR"/>
    <x v="0"/>
    <s v="Personnel salaries: Database Specialist"/>
    <n v="0.5"/>
    <n v="200"/>
    <n v="13919.999999999998"/>
    <n v="162"/>
    <n v="72.5"/>
    <n v="3"/>
    <n v="5"/>
    <n v="3517.5"/>
    <n v="3517.5"/>
    <n v="4"/>
    <n v="200"/>
    <n v="13919.999999999998"/>
    <n v="162"/>
    <n v="72.5"/>
    <n v="2814"/>
    <n v="2814"/>
    <n v="12663"/>
    <n v="2814"/>
    <n v="2814"/>
    <n v="2"/>
    <n v="200"/>
    <n v="13919.999999999998"/>
    <n v="162"/>
    <n v="72.5"/>
    <n v="1407"/>
    <n v="1407"/>
    <n v="8442"/>
    <n v="1407"/>
    <n v="1407"/>
    <n v="2814"/>
    <n v="23919"/>
  </r>
  <r>
    <n v="59"/>
    <s v="Comprehensive prevention programs for sex workers and their clients"/>
    <s v="Behavioral interventions for sex workers"/>
    <s v="2.2.1.1"/>
    <s v="1.2 Salaries - outreach workers, medical staff and other service providers"/>
    <x v="0"/>
    <s v="SR"/>
    <x v="0"/>
    <s v="Personnel salaries: Specialist on HP"/>
    <n v="0.5"/>
    <n v="200"/>
    <n v="13919.999999999998"/>
    <n v="162"/>
    <n v="72.5"/>
    <n v="3"/>
    <n v="5"/>
    <n v="3517.5"/>
    <n v="3517.5"/>
    <n v="4"/>
    <n v="200"/>
    <n v="13919.999999999998"/>
    <n v="162"/>
    <n v="72.5"/>
    <n v="2814"/>
    <n v="2814"/>
    <n v="12663"/>
    <n v="2814"/>
    <n v="2814"/>
    <n v="3"/>
    <n v="200"/>
    <n v="13919.999999999998"/>
    <n v="162"/>
    <n v="72.5"/>
    <n v="2110.5"/>
    <n v="2110.5"/>
    <n v="9849"/>
    <n v="2110.5"/>
    <n v="2110.5"/>
    <n v="4221"/>
    <n v="26733"/>
  </r>
  <r>
    <n v="57"/>
    <s v="Comprehensive prevention programs for MSM"/>
    <s v="Behavioral interventions for MSM"/>
    <s v="2.3.1.1"/>
    <s v="1.2 Salaries - outreach workers, medical staff and other service providers"/>
    <x v="0"/>
    <s v="SR"/>
    <x v="0"/>
    <s v="Personnel salaries: Outreach workers"/>
    <n v="0.5"/>
    <n v="150"/>
    <n v="10440"/>
    <n v="121.5"/>
    <n v="54.375"/>
    <n v="3"/>
    <n v="47"/>
    <n v="24798.375"/>
    <n v="24798.375"/>
    <n v="47"/>
    <n v="150"/>
    <n v="10440"/>
    <n v="121.5"/>
    <n v="54.375"/>
    <n v="24798.375"/>
    <n v="24798.375"/>
    <n v="99193.5"/>
    <n v="24798.375"/>
    <n v="24798.375"/>
    <n v="47"/>
    <n v="150"/>
    <n v="10440"/>
    <n v="121.5"/>
    <n v="54.375"/>
    <n v="24798.375"/>
    <n v="24798.375"/>
    <n v="99193.5"/>
    <n v="24798.375"/>
    <n v="24798.375"/>
    <n v="49596.75"/>
    <n v="247983.75"/>
  </r>
  <r>
    <n v="57"/>
    <s v="Comprehensive prevention programs for MSM"/>
    <s v="Behavioral interventions for MSM"/>
    <s v="2.3.1.1"/>
    <s v="1.2 Salaries - outreach workers, medical staff and other service providers"/>
    <x v="0"/>
    <s v="SR"/>
    <x v="0"/>
    <s v="Personnel salaries: Social worker/Peer consultant"/>
    <n v="0.5"/>
    <n v="150"/>
    <n v="10440"/>
    <n v="121.5"/>
    <n v="54.375"/>
    <n v="3"/>
    <n v="10"/>
    <n v="5276.25"/>
    <n v="5276.25"/>
    <n v="10"/>
    <n v="150"/>
    <n v="10440"/>
    <n v="121.5"/>
    <n v="54.375"/>
    <n v="5276.25"/>
    <n v="5276.25"/>
    <n v="21105"/>
    <n v="5276.25"/>
    <n v="5276.25"/>
    <n v="10"/>
    <n v="150"/>
    <n v="10440"/>
    <n v="121.5"/>
    <n v="54.375"/>
    <n v="5276.25"/>
    <n v="5276.25"/>
    <n v="21105"/>
    <n v="5276.25"/>
    <n v="5276.25"/>
    <n v="10552.5"/>
    <n v="52762.5"/>
  </r>
  <r>
    <n v="57"/>
    <s v="Comprehensive prevention programs for MSM"/>
    <s v="Behavioral interventions for MSM"/>
    <s v="2.3.1.1"/>
    <s v="1.2 Salaries - outreach workers, medical staff and other service providers"/>
    <x v="0"/>
    <s v="SR"/>
    <x v="0"/>
    <s v="Personnel salaries: Database Specialist"/>
    <n v="0.5"/>
    <n v="200"/>
    <n v="13919.999999999998"/>
    <n v="162"/>
    <n v="72.5"/>
    <n v="3"/>
    <n v="6"/>
    <n v="4221"/>
    <n v="4221"/>
    <n v="4"/>
    <n v="200"/>
    <n v="13919.999999999998"/>
    <n v="162"/>
    <n v="72.5"/>
    <n v="2814"/>
    <n v="2814"/>
    <n v="14070"/>
    <n v="2814"/>
    <n v="2814"/>
    <n v="3"/>
    <n v="200"/>
    <n v="13919.999999999998"/>
    <n v="162"/>
    <n v="72.5"/>
    <n v="2110.5"/>
    <n v="2110.5"/>
    <n v="9849"/>
    <n v="2110.5"/>
    <n v="2110.5"/>
    <n v="4221"/>
    <n v="28140"/>
  </r>
  <r>
    <n v="57"/>
    <s v="Comprehensive prevention programs for MSM"/>
    <s v="Behavioral interventions for MSM"/>
    <s v="2.3.1.1"/>
    <s v="1.2 Salaries - outreach workers, medical staff and other service providers"/>
    <x v="0"/>
    <s v="SR"/>
    <x v="0"/>
    <s v="Personnel salaries: Specialist on HP"/>
    <n v="0.5"/>
    <n v="200"/>
    <n v="13919.999999999998"/>
    <n v="162"/>
    <n v="72.5"/>
    <n v="3"/>
    <n v="5"/>
    <n v="3517.5"/>
    <n v="3517.5"/>
    <n v="4"/>
    <n v="200"/>
    <n v="13919.999999999998"/>
    <n v="162"/>
    <n v="72.5"/>
    <n v="2814"/>
    <n v="2814"/>
    <n v="12663"/>
    <n v="2814"/>
    <n v="2814"/>
    <n v="3"/>
    <n v="200"/>
    <n v="13919.999999999998"/>
    <n v="162"/>
    <n v="72.5"/>
    <n v="2110.5"/>
    <n v="2110.5"/>
    <n v="9849"/>
    <n v="2110.5"/>
    <n v="2110.5"/>
    <n v="4221"/>
    <n v="26733"/>
  </r>
  <r>
    <n v="58"/>
    <s v="Comprehensive programs for people in prisons and other closed settings"/>
    <s v="Behavioral interventions for people in prisons and other closed settings"/>
    <s v="2.4.1.1"/>
    <s v="1.3 Performance based suppliments, incentives"/>
    <x v="0"/>
    <s v="SR"/>
    <x v="4"/>
    <s v="Incentive payments: NEP Specialist"/>
    <n v="0.5"/>
    <n v="83.554376657824946"/>
    <n v="5815.3846153846162"/>
    <n v="67.679045092838209"/>
    <n v="30.28846153846154"/>
    <n v="3"/>
    <n v="13"/>
    <n v="3820.7327586206902"/>
    <n v="3820.7327586206902"/>
    <n v="13"/>
    <n v="83.554376657824946"/>
    <n v="5815.3846153846162"/>
    <n v="67.679045092838209"/>
    <n v="30.28846153846154"/>
    <n v="3820.7327586206902"/>
    <n v="3820.7327586206902"/>
    <n v="15282.931034482761"/>
    <n v="3820.7327586206902"/>
    <n v="3820.7327586206902"/>
    <n v="13"/>
    <n v="83.554376657824946"/>
    <n v="5815.3846153846162"/>
    <n v="67.679045092838209"/>
    <n v="30.28846153846154"/>
    <n v="3820.7327586206902"/>
    <n v="3820.7327586206902"/>
    <n v="15282.931034482761"/>
    <n v="3820.7327586206902"/>
    <n v="3820.7327586206902"/>
    <n v="7641.4655172413804"/>
    <n v="38207.327586206899"/>
  </r>
  <r>
    <n v="121"/>
    <s v="Comprehensive programs for people in prisons and other closed settings"/>
    <s v="Behavioral interventions for people in prisons and other closed settings"/>
    <s v="2.4.1.1"/>
    <s v="1.2 Salaries - outreach workers, medical staff and other service providers"/>
    <x v="0"/>
    <s v="SR"/>
    <x v="4"/>
    <s v="Personnel salaries: Peer consultant/Assistant"/>
    <n v="0.5"/>
    <n v="32.686781609195407"/>
    <n v="2275"/>
    <n v="26.476293103448278"/>
    <n v="11.848958333333336"/>
    <n v="3"/>
    <n v="5"/>
    <n v="574.87877155172418"/>
    <n v="574.87877155172418"/>
    <n v="5"/>
    <n v="32.686781609195407"/>
    <n v="2275"/>
    <n v="26.476293103448278"/>
    <n v="11.848958333333336"/>
    <n v="574.87877155172418"/>
    <n v="574.87877155172418"/>
    <n v="2299.5150862068967"/>
    <n v="574.87877155172418"/>
    <n v="574.87877155172418"/>
    <n v="5"/>
    <n v="32.686781609195407"/>
    <n v="2275"/>
    <n v="26.476293103448278"/>
    <n v="11.848958333333336"/>
    <n v="574.87877155172418"/>
    <n v="574.87877155172418"/>
    <n v="2299.5150862068967"/>
    <n v="574.87877155172418"/>
    <n v="574.87877155172418"/>
    <n v="1149.7575431034484"/>
    <n v="5748.7877155172418"/>
  </r>
  <r>
    <n v="40"/>
    <s v="Comprehensive programs for people in prisons and other closed settings"/>
    <s v="Behavioral interventions for people in prisons and other closed settings"/>
    <s v="2.4.1.1"/>
    <s v="2.3 Supervision/surveys/data collection related per diems/transport/other costs"/>
    <x v="0"/>
    <s v="SR"/>
    <x v="4"/>
    <s v="M&amp;E visits for project staff"/>
    <s v="N/A"/>
    <n v="26.336206896551726"/>
    <n v="1833"/>
    <m/>
    <m/>
    <n v="3"/>
    <n v="1"/>
    <n v="79.008620689655174"/>
    <n v="79.008620689655174"/>
    <n v="1"/>
    <n v="26.336206896551726"/>
    <n v="1833"/>
    <m/>
    <m/>
    <n v="79.008620689655174"/>
    <n v="79.008620689655174"/>
    <n v="316.0344827586207"/>
    <n v="79.008620689655174"/>
    <n v="79.008620689655174"/>
    <n v="1"/>
    <n v="26.336206896551726"/>
    <n v="1833"/>
    <m/>
    <m/>
    <n v="79.008620689655174"/>
    <n v="79.008620689655174"/>
    <n v="316.0344827586207"/>
    <n v="79.008620689655174"/>
    <n v="79.008620689655174"/>
    <n v="158.01724137931035"/>
    <n v="790.08620689655174"/>
  </r>
  <r>
    <n v="101"/>
    <s v="Comprehensive programs for people in prisons and other closed settings"/>
    <s v="Behavioral interventions for people in prisons and other closed settings"/>
    <s v="2.4.1.1"/>
    <s v="3.1 TA Fees - Consultants"/>
    <x v="0"/>
    <s v="SR"/>
    <x v="4"/>
    <s v="Fee: Assistant of NEP Coordinator (SSES)"/>
    <n v="0.5"/>
    <n v="106.89655172413794"/>
    <n v="7440"/>
    <n v="86.58620689655173"/>
    <n v="38.75"/>
    <n v="3"/>
    <n v="1"/>
    <n v="376.00862068965517"/>
    <n v="376.00862068965517"/>
    <n v="1"/>
    <n v="97.988505747126439"/>
    <n v="6820"/>
    <n v="79.370689655172413"/>
    <n v="35.520833333333336"/>
    <n v="344.67456896551727"/>
    <n v="344.67456896551727"/>
    <n v="1441.3663793103449"/>
    <n v="344.67456896551727"/>
    <n v="344.67456896551727"/>
    <n v="0"/>
    <n v="89.080459770114956"/>
    <n v="6200"/>
    <n v="72.15517241379311"/>
    <n v="32.291666666666671"/>
    <n v="0"/>
    <n v="0"/>
    <n v="689.34913793103453"/>
    <n v="0"/>
    <n v="0"/>
    <n v="0"/>
    <n v="2130.7155172413795"/>
  </r>
  <r>
    <n v="101"/>
    <s v="Comprehensive programs for people in prisons and other closed settings"/>
    <s v="Behavioral interventions for people in prisons and other closed settings"/>
    <s v="2.4.1.1"/>
    <s v="3.1 TA Fees - Consultants"/>
    <x v="0"/>
    <s v="SR"/>
    <x v="4"/>
    <s v="Fee: VCT Consultant for prisons"/>
    <n v="0.5"/>
    <n v="106.89655172413794"/>
    <n v="7440"/>
    <n v="86.58620689655173"/>
    <n v="38.75"/>
    <n v="3"/>
    <n v="1"/>
    <n v="376.00862068965517"/>
    <n v="376.00862068965517"/>
    <n v="1"/>
    <n v="97.988505747126439"/>
    <n v="6820"/>
    <n v="79.370689655172413"/>
    <n v="35.520833333333336"/>
    <n v="344.67456896551727"/>
    <n v="344.67456896551727"/>
    <n v="1441.3663793103449"/>
    <n v="344.67456896551727"/>
    <n v="344.67456896551727"/>
    <n v="0"/>
    <n v="89.080459770114956"/>
    <n v="6200"/>
    <n v="72.15517241379311"/>
    <n v="32.291666666666671"/>
    <n v="0"/>
    <n v="0"/>
    <n v="689.34913793103453"/>
    <n v="0"/>
    <n v="0"/>
    <n v="0"/>
    <n v="2130.7155172413795"/>
  </r>
  <r>
    <n v="95"/>
    <s v="Program management"/>
    <s v="Grant management"/>
    <s v="2.4.1.1"/>
    <s v="11.1  Office related costs"/>
    <x v="0"/>
    <s v="SR"/>
    <x v="4"/>
    <s v="Communication cost and internet"/>
    <s v="N/A"/>
    <n v="35.919540229885058"/>
    <n v="2500"/>
    <m/>
    <m/>
    <n v="3"/>
    <n v="1"/>
    <n v="107.75862068965517"/>
    <n v="107.75862068965517"/>
    <n v="1"/>
    <n v="35.919540229885058"/>
    <n v="2500"/>
    <m/>
    <m/>
    <n v="107.75862068965517"/>
    <n v="107.75862068965517"/>
    <n v="431.0344827586207"/>
    <n v="107.75862068965517"/>
    <n v="107.75862068965517"/>
    <n v="1"/>
    <n v="35.919540229885058"/>
    <n v="2500"/>
    <m/>
    <m/>
    <n v="107.75862068965517"/>
    <n v="107.75862068965517"/>
    <n v="431.0344827586207"/>
    <n v="107.75862068965517"/>
    <n v="107.75862068965517"/>
    <n v="215.51724137931035"/>
    <n v="1077.5862068965516"/>
  </r>
  <r>
    <n v="95"/>
    <s v="Program management"/>
    <s v="Grant management"/>
    <s v="2.4.1.1"/>
    <s v="11.1  Office related costs"/>
    <x v="0"/>
    <s v="SR"/>
    <x v="4"/>
    <s v="Stationery and other office supplies"/>
    <s v="N/A"/>
    <n v="50.287356321839084"/>
    <n v="3500"/>
    <m/>
    <m/>
    <n v="3"/>
    <n v="1"/>
    <n v="150.86206896551727"/>
    <n v="150.86206896551727"/>
    <n v="1"/>
    <n v="50.287356321839084"/>
    <n v="3500"/>
    <m/>
    <m/>
    <n v="150.86206896551727"/>
    <n v="150.86206896551727"/>
    <n v="603.44827586206907"/>
    <n v="150.86206896551727"/>
    <n v="150.86206896551727"/>
    <n v="1"/>
    <n v="50.287356321839084"/>
    <n v="3500"/>
    <m/>
    <m/>
    <n v="150.86206896551727"/>
    <n v="150.86206896551727"/>
    <n v="603.44827586206907"/>
    <n v="150.86206896551727"/>
    <n v="150.86206896551727"/>
    <n v="301.72413793103453"/>
    <n v="1508.6206896551726"/>
  </r>
  <r>
    <n v="84"/>
    <s v="Treatment, care and support"/>
    <s v="Treatment adherence"/>
    <s v="2.6.3.1"/>
    <s v="1.3 Performance based suppliments, incentives"/>
    <x v="0"/>
    <s v="SR"/>
    <x v="5"/>
    <s v="Incentive payments: ART Consultant"/>
    <s v="N/A"/>
    <n v="124.13793103448278"/>
    <n v="8640"/>
    <n v="100.55172413793105"/>
    <n v="45.000000000000007"/>
    <n v="3"/>
    <n v="2"/>
    <n v="873.31034482758628"/>
    <n v="873.31034482758628"/>
    <n v="2"/>
    <n v="82.758620689655174"/>
    <n v="5760"/>
    <n v="67.034482758620683"/>
    <n v="30.000000000000007"/>
    <n v="582.20689655172418"/>
    <n v="582.20689655172418"/>
    <n v="2911.0344827586209"/>
    <n v="582.20689655172418"/>
    <n v="582.20689655172418"/>
    <n v="2"/>
    <n v="82.758620689655174"/>
    <n v="5760"/>
    <n v="67.034482758620683"/>
    <n v="30.000000000000007"/>
    <n v="582.20689655172418"/>
    <n v="582.20689655172418"/>
    <n v="2328.8275862068967"/>
    <n v="582.20689655172418"/>
    <n v="582.20689655172418"/>
    <n v="1164.4137931034484"/>
    <n v="6404.2758620689665"/>
  </r>
  <r>
    <n v="99"/>
    <s v="Treatment, care and support"/>
    <s v="Treatment adherence"/>
    <s v="2.6.3.1"/>
    <s v="12.3 Cash incentives/transfer to patients/beneficiaries/counsellors/mediators"/>
    <x v="0"/>
    <s v="SR"/>
    <x v="6"/>
    <s v="Cash incentives"/>
    <s v="N/A"/>
    <n v="10.775862068965518"/>
    <n v="750"/>
    <m/>
    <m/>
    <n v="3"/>
    <n v="400"/>
    <n v="12931.034482758621"/>
    <n v="12931.034482758621"/>
    <n v="400"/>
    <n v="8.6206896551724146"/>
    <n v="600"/>
    <m/>
    <m/>
    <n v="10344.827586206899"/>
    <n v="10344.827586206899"/>
    <n v="46551.724137931044"/>
    <n v="10344.827586206899"/>
    <n v="10344.827586206899"/>
    <n v="350"/>
    <n v="8.6206896551724146"/>
    <n v="600"/>
    <m/>
    <m/>
    <n v="9051.7241379310362"/>
    <n v="9051.7241379310362"/>
    <n v="38793.10344827587"/>
    <n v="9051.7241379310362"/>
    <n v="9051.7241379310362"/>
    <n v="18103.448275862072"/>
    <n v="103448.27586206899"/>
  </r>
  <r>
    <n v="61"/>
    <s v="Treatment, care and support"/>
    <s v="Counseling and psycho-social support"/>
    <s v="2.6.4.1"/>
    <s v="1.3 Performance based suppliments, incentives"/>
    <x v="0"/>
    <s v="SR"/>
    <x v="7"/>
    <s v="Performance based payment: MDT Doctor Consultants"/>
    <s v="N/A"/>
    <n v="80.023994252873564"/>
    <n v="5569.67"/>
    <n v="64.819435344827596"/>
    <n v="29.008697916666655"/>
    <n v="3"/>
    <n v="14"/>
    <n v="3940.7815969827589"/>
    <n v="3940.7815969827589"/>
    <n v="14"/>
    <n v="80.023994252873564"/>
    <n v="5569.67"/>
    <n v="64.819435344827596"/>
    <n v="29.008697916666655"/>
    <n v="3940.7815969827589"/>
    <n v="3940.7815969827589"/>
    <n v="15763.126387931035"/>
    <n v="3940.7815969827589"/>
    <n v="3940.7815969827589"/>
    <n v="0"/>
    <n v="80.023994252873564"/>
    <n v="5569.67"/>
    <n v="64.819435344827596"/>
    <n v="29.008697916666655"/>
    <n v="0"/>
    <n v="0"/>
    <n v="7881.5631939655177"/>
    <n v="0"/>
    <n v="0"/>
    <n v="0"/>
    <n v="23644.689581896553"/>
  </r>
  <r>
    <n v="61"/>
    <s v="Treatment, care and support"/>
    <s v="Counseling and psycho-social support"/>
    <s v="2.6.4.1"/>
    <s v="1.3 Performance based suppliments, incentives"/>
    <x v="0"/>
    <s v="SR"/>
    <x v="7"/>
    <s v="Incentives: MDT Coordinator in prison"/>
    <s v="N/A"/>
    <n v="130"/>
    <n v="9048"/>
    <n v="105.3"/>
    <n v="47.125"/>
    <n v="3"/>
    <n v="1"/>
    <n v="457.27500000000003"/>
    <n v="457.27500000000003"/>
    <n v="1"/>
    <n v="120.00000000000001"/>
    <n v="8352"/>
    <n v="97.200000000000017"/>
    <n v="43.5"/>
    <n v="422.1"/>
    <n v="422.1"/>
    <n v="1758.75"/>
    <n v="422.1"/>
    <n v="422.1"/>
    <n v="0"/>
    <n v="110.00000000000001"/>
    <n v="7656"/>
    <n v="89.100000000000009"/>
    <n v="39.875000000000007"/>
    <n v="0"/>
    <n v="0"/>
    <n v="844.2"/>
    <n v="0"/>
    <n v="0"/>
    <n v="0"/>
    <n v="2602.9499999999998"/>
  </r>
  <r>
    <n v="102"/>
    <s v="Treatment, care and support"/>
    <s v="Counseling and psycho-social support"/>
    <s v="2.6.4.1"/>
    <s v="3.1 TA Fees - Consultants"/>
    <x v="0"/>
    <s v="SR"/>
    <x v="8"/>
    <s v="Techincal support to AIDS program via National Consultant for the treatment, care and support of people living with HIV "/>
    <n v="1"/>
    <n v="29.741379310344829"/>
    <n v="2070"/>
    <n v="24.09051724137931"/>
    <n v="5.6508620689655196"/>
    <n v="72"/>
    <n v="1"/>
    <n v="2141.3793103448279"/>
    <n v="2141.3793103448279"/>
    <n v="1"/>
    <n v="29.741379310344829"/>
    <n v="2070"/>
    <n v="24.09051724137931"/>
    <n v="5.6508620689655196"/>
    <n v="2141.3793103448279"/>
    <n v="2141.3793103448279"/>
    <n v="8565.5172413793116"/>
    <n v="2141.3793103448279"/>
    <n v="2141.3793103448279"/>
    <n v="1"/>
    <n v="29.741379310344829"/>
    <n v="2070"/>
    <n v="24.09051724137931"/>
    <n v="5.6508620689655196"/>
    <n v="2141.3793103448279"/>
    <n v="2141.3793103448279"/>
    <n v="8565.5172413793116"/>
    <n v="2141.3793103448279"/>
    <n v="2141.3793103448279"/>
    <n v="4282.7586206896558"/>
    <n v="21413.793103448279"/>
  </r>
  <r>
    <n v="61"/>
    <s v="Treatment, care and support"/>
    <s v="Counseling and psycho-social support"/>
    <s v="2.6.4.1"/>
    <s v="1.3 Performance based suppliments, incentives"/>
    <x v="0"/>
    <s v="SR"/>
    <x v="8"/>
    <s v="Incentive payments: VCT Consultant"/>
    <s v="N/A"/>
    <n v="138.5344827586207"/>
    <n v="9642"/>
    <n v="112.21293103448276"/>
    <n v="50.21875"/>
    <n v="3"/>
    <n v="1"/>
    <n v="487.29504310344834"/>
    <n v="487.29504310344834"/>
    <n v="1"/>
    <n v="128.27586206896552"/>
    <n v="8928"/>
    <n v="103.90344827586208"/>
    <n v="46.5"/>
    <n v="451.21034482758625"/>
    <n v="451.21034482758625"/>
    <n v="1877.0107758620693"/>
    <n v="451.21034482758625"/>
    <n v="451.21034482758625"/>
    <n v="1"/>
    <n v="117.58620689655173"/>
    <n v="8184"/>
    <n v="95.244827586206895"/>
    <n v="42.625000000000007"/>
    <n v="413.60948275862069"/>
    <n v="413.60948275862069"/>
    <n v="1729.639655172414"/>
    <n v="413.60948275862069"/>
    <n v="413.60948275862069"/>
    <n v="827.21896551724137"/>
    <n v="4433.869396551725"/>
  </r>
  <r>
    <n v="61"/>
    <s v="Treatment, care and support"/>
    <s v="Counseling and psycho-social support"/>
    <s v="2.6.4.1"/>
    <s v="1.3 Performance based suppliments, incentives"/>
    <x v="0"/>
    <s v="SR"/>
    <x v="6"/>
    <s v="Perfomance based: MDT Doctor Consultants "/>
    <s v="N/A"/>
    <n v="25.862068965517242"/>
    <n v="1800"/>
    <n v="20.948275862068964"/>
    <n v="9.3750000000000018"/>
    <n v="3"/>
    <n v="59"/>
    <n v="5367.2198275862074"/>
    <n v="5367.2198275862074"/>
    <n v="59"/>
    <n v="22.079166666666669"/>
    <n v="1536.71"/>
    <n v="17.884125000000004"/>
    <n v="8.0036979166666651"/>
    <n v="4582.1446562500005"/>
    <n v="4582.1446562500005"/>
    <n v="19898.728967672418"/>
    <n v="4582.1446562500005"/>
    <n v="4582.1446562500005"/>
    <n v="0"/>
    <n v="14.367816091954024"/>
    <n v="1000"/>
    <n v="11.63793103448276"/>
    <n v="5.2083333333333339"/>
    <n v="0"/>
    <n v="0"/>
    <n v="9164.289312500001"/>
    <n v="0"/>
    <n v="0"/>
    <n v="0"/>
    <n v="29063.018280172419"/>
  </r>
  <r>
    <n v="61"/>
    <s v="Treatment, care and support"/>
    <s v="Counseling and psycho-social support"/>
    <s v="2.6.4.1"/>
    <s v="1.3 Performance based suppliments, incentives"/>
    <x v="0"/>
    <s v="SR"/>
    <x v="6"/>
    <s v="Perfomance based: MDT Nurse"/>
    <s v="N/A"/>
    <n v="0.40086206896551724"/>
    <n v="27.9"/>
    <n v="0.32469827586206895"/>
    <n v="0.14531250000000001"/>
    <n v="3"/>
    <n v="1500"/>
    <n v="2115.0484913793107"/>
    <n v="2115.0484913793107"/>
    <n v="1500"/>
    <n v="0.40086206896551724"/>
    <n v="27.9"/>
    <n v="0.32469827586206895"/>
    <n v="0.14531250000000001"/>
    <n v="2115.0484913793107"/>
    <n v="2115.0484913793107"/>
    <n v="8460.1939655172428"/>
    <n v="2115.0484913793107"/>
    <n v="2115.0484913793107"/>
    <n v="0"/>
    <n v="0.40086206896551724"/>
    <n v="27.9"/>
    <n v="0.32469827586206895"/>
    <n v="0.14531250000000001"/>
    <n v="0"/>
    <n v="0"/>
    <n v="4230.0969827586214"/>
    <n v="0"/>
    <n v="0"/>
    <n v="0"/>
    <n v="12690.290948275864"/>
  </r>
  <r>
    <n v="60"/>
    <s v="Treatment, care and support"/>
    <s v="Counseling and psycho-social support"/>
    <s v="2.6.4.2"/>
    <s v="1.2 Salaries - outreach workers, medical staff and other service providers"/>
    <x v="0"/>
    <s v="SR"/>
    <x v="0"/>
    <s v="Personnel salaries: Peer-counsellor/Social worker/Consultant"/>
    <n v="0.5"/>
    <n v="150"/>
    <n v="10440"/>
    <n v="121.5"/>
    <n v="54.375"/>
    <n v="3"/>
    <n v="31"/>
    <n v="16356.375"/>
    <n v="16356.375"/>
    <n v="31"/>
    <n v="150"/>
    <n v="10440"/>
    <n v="121.5"/>
    <n v="54.375"/>
    <n v="16356.375"/>
    <n v="16356.375"/>
    <n v="65425.5"/>
    <n v="16356.375"/>
    <n v="16356.375"/>
    <n v="31"/>
    <n v="150"/>
    <n v="10440"/>
    <n v="121.5"/>
    <n v="54.375"/>
    <n v="16356.375"/>
    <n v="16356.375"/>
    <n v="65425.5"/>
    <n v="16356.375"/>
    <n v="16356.375"/>
    <n v="32712.75"/>
    <n v="163563.75"/>
  </r>
  <r>
    <n v="60"/>
    <s v="Treatment, care and support"/>
    <s v="Counseling and psycho-social support"/>
    <s v="2.6.4.2"/>
    <s v="1.2 Salaries - outreach workers, medical staff and other service providers"/>
    <x v="0"/>
    <s v="SR"/>
    <x v="0"/>
    <s v="Personnel salaries: Database Specialist"/>
    <n v="0.5"/>
    <n v="200"/>
    <n v="13919.999999999998"/>
    <n v="162"/>
    <n v="72.5"/>
    <n v="3"/>
    <n v="3"/>
    <n v="2110.5"/>
    <n v="2110.5"/>
    <n v="2"/>
    <n v="200"/>
    <n v="13919.999999999998"/>
    <n v="162"/>
    <n v="72.5"/>
    <n v="1407"/>
    <n v="1407"/>
    <n v="7035"/>
    <n v="1407"/>
    <n v="1407"/>
    <n v="2"/>
    <n v="200"/>
    <n v="13919.999999999998"/>
    <n v="162"/>
    <n v="72.5"/>
    <n v="1407"/>
    <n v="1407"/>
    <n v="5628"/>
    <n v="1407"/>
    <n v="1407"/>
    <n v="2814"/>
    <n v="15477"/>
  </r>
  <r>
    <n v="107"/>
    <s v="RSSH: Health management information systems and M&amp;E"/>
    <s v="Routine reporting"/>
    <s v="3.3.1.3"/>
    <s v="3.1 TA Fees - Consultants"/>
    <x v="0"/>
    <s v="SR"/>
    <x v="9"/>
    <s v="Fee: M&amp;E consultant for RNC"/>
    <n v="1"/>
    <n v="490.330459770115"/>
    <n v="34127"/>
    <n v="397.16767241379313"/>
    <n v="177.74479166666669"/>
    <n v="3"/>
    <n v="1"/>
    <n v="1724.7373922413794"/>
    <n v="1724.7373922413794"/>
    <n v="1"/>
    <n v="490.330459770115"/>
    <n v="34127"/>
    <n v="397.16767241379313"/>
    <n v="177.74479166666669"/>
    <n v="1724.7373922413794"/>
    <n v="1724.7373922413794"/>
    <n v="6898.9495689655178"/>
    <n v="1724.7373922413794"/>
    <n v="1724.7373922413794"/>
    <n v="0"/>
    <n v="490.330459770115"/>
    <n v="34127"/>
    <n v="397.16767241379313"/>
    <n v="177.74479166666669"/>
    <n v="0"/>
    <n v="0"/>
    <n v="3449.4747844827589"/>
    <n v="0"/>
    <n v="0"/>
    <n v="0"/>
    <n v="10348.424353448278"/>
  </r>
  <r>
    <n v="107"/>
    <s v="RSSH: Health management information systems and M&amp;E"/>
    <s v="Routine reporting"/>
    <s v="3.3.1.3"/>
    <s v="3.1 TA Fees - Consultants"/>
    <x v="0"/>
    <s v="SR"/>
    <x v="9"/>
    <s v="Fee: Assistant of M&amp;E consultant for RNC"/>
    <n v="0.5"/>
    <n v="245.15804597701151"/>
    <n v="17063"/>
    <n v="198.57801724137931"/>
    <n v="88.869791666666686"/>
    <n v="3"/>
    <n v="1"/>
    <n v="862.343426724138"/>
    <n v="862.343426724138"/>
    <n v="1"/>
    <n v="245.15804597701151"/>
    <n v="17063"/>
    <n v="198.57801724137931"/>
    <n v="88.869791666666686"/>
    <n v="862.343426724138"/>
    <n v="862.343426724138"/>
    <n v="3449.373706896552"/>
    <n v="862.343426724138"/>
    <n v="862.343426724138"/>
    <n v="1"/>
    <n v="245.15804597701151"/>
    <n v="17063"/>
    <n v="198.57801724137931"/>
    <n v="88.869791666666686"/>
    <n v="862.343426724138"/>
    <n v="862.343426724138"/>
    <n v="3449.373706896552"/>
    <n v="862.343426724138"/>
    <n v="862.343426724138"/>
    <n v="1724.686853448276"/>
    <n v="8623.4342672413804"/>
  </r>
  <r>
    <n v="107"/>
    <s v="RSSH: Health management information systems and M&amp;E"/>
    <s v="Routine reporting"/>
    <s v="3.3.1.3"/>
    <s v="3.1 TA Fees - Consultants"/>
    <x v="0"/>
    <s v="SR"/>
    <x v="9"/>
    <s v="Fee: M&amp;E consultant for prison"/>
    <n v="0.5"/>
    <n v="245.15804597701151"/>
    <n v="17063"/>
    <n v="198.57801724137931"/>
    <n v="88.869791666666686"/>
    <n v="3"/>
    <n v="1"/>
    <n v="862.343426724138"/>
    <n v="862.343426724138"/>
    <n v="1"/>
    <n v="245.15804597701151"/>
    <n v="17063"/>
    <n v="198.57801724137931"/>
    <n v="88.869791666666686"/>
    <n v="862.343426724138"/>
    <n v="862.343426724138"/>
    <n v="3449.373706896552"/>
    <n v="862.343426724138"/>
    <n v="862.343426724138"/>
    <n v="1"/>
    <n v="245.15804597701151"/>
    <n v="17063"/>
    <n v="198.57801724137931"/>
    <n v="88.869791666666686"/>
    <n v="862.343426724138"/>
    <n v="862.343426724138"/>
    <n v="3449.373706896552"/>
    <n v="862.343426724138"/>
    <n v="862.343426724138"/>
    <n v="1724.686853448276"/>
    <n v="8623.4342672413804"/>
  </r>
  <r>
    <n v="106"/>
    <s v="RSSH: Health management information systems and M&amp;E"/>
    <s v="Routine reporting"/>
    <s v="3.3.1.3"/>
    <s v="3.1 TA Fees - Consultants"/>
    <x v="0"/>
    <s v="SR"/>
    <x v="8"/>
    <s v="Fee: M&amp;E Consultant "/>
    <n v="1"/>
    <n v="29.741379310344829"/>
    <n v="2070"/>
    <n v="24.09051724137931"/>
    <n v="5.6508620689655196"/>
    <n v="66"/>
    <n v="1"/>
    <n v="1962.9310344827588"/>
    <n v="1962.9310344827588"/>
    <n v="1"/>
    <n v="14.870689655172415"/>
    <n v="1035"/>
    <n v="12.045258620689655"/>
    <n v="2.8254310344827598"/>
    <n v="981.46551724137942"/>
    <n v="981.46551724137942"/>
    <n v="5888.7931034482763"/>
    <n v="981.46551724137942"/>
    <n v="981.46551724137942"/>
    <n v="1"/>
    <n v="14.870689655172415"/>
    <n v="1035"/>
    <n v="12.045258620689655"/>
    <n v="2.8254310344827598"/>
    <n v="981.46551724137942"/>
    <n v="981.46551724137942"/>
    <n v="3925.8620689655177"/>
    <n v="981.46551724137942"/>
    <n v="981.46551724137942"/>
    <n v="1962.9310344827588"/>
    <n v="11777.586206896553"/>
  </r>
  <r>
    <n v="43"/>
    <s v="RSSH: Health management information systems and M&amp;E"/>
    <s v="Routine reporting"/>
    <s v="3.3.1.3"/>
    <s v="2.3 Supervision/surveys/data collection related per diems/transport/other costs"/>
    <x v="0"/>
    <s v="SR"/>
    <x v="6"/>
    <s v="Monitoring visits (including the costs of vehicles for Administrative) to the South and North+ Regular Monitoring visits for MDT the check out Chui, Naryn, Talas and Issyk-Kul region.  _x000a_Travel expenses of peer to peer and social worker."/>
    <s v="N/A"/>
    <n v="545.97701149425291"/>
    <n v="38000"/>
    <m/>
    <m/>
    <n v="1"/>
    <n v="5"/>
    <n v="2729.8850574712646"/>
    <n v="2729.8850574712646"/>
    <n v="8"/>
    <n v="502.87356321839087"/>
    <n v="35000"/>
    <m/>
    <m/>
    <n v="4022.988505747127"/>
    <n v="4022.988505747127"/>
    <n v="13505.747126436783"/>
    <n v="4022.988505747127"/>
    <n v="4022.988505747127"/>
    <n v="5"/>
    <n v="431.0344827586207"/>
    <n v="30000"/>
    <m/>
    <m/>
    <n v="2155.1724137931033"/>
    <n v="2155.1724137931033"/>
    <n v="12356.32183908046"/>
    <n v="2155.1724137931033"/>
    <n v="2155.1724137931033"/>
    <n v="4310.3448275862065"/>
    <n v="30172.413793103449"/>
  </r>
  <r>
    <n v="82"/>
    <s v="RSSH: Health management information systems and M&amp;E"/>
    <s v="Routine reporting"/>
    <s v="3.3.1.3"/>
    <s v="1.3 Performance based suppliments, incentives"/>
    <x v="0"/>
    <s v="SR"/>
    <x v="5"/>
    <s v="Incentives: Specialist Quality Control Laboratory Services"/>
    <s v="N/A"/>
    <n v="130"/>
    <n v="9048"/>
    <n v="105.3"/>
    <n v="47.125"/>
    <n v="3"/>
    <n v="1"/>
    <n v="457.27500000000003"/>
    <n v="457.27500000000003"/>
    <n v="1"/>
    <n v="120.00000000000001"/>
    <n v="8352"/>
    <n v="97.200000000000017"/>
    <n v="43.5"/>
    <n v="422.1"/>
    <n v="422.1"/>
    <n v="1758.75"/>
    <n v="422.1"/>
    <n v="422.1"/>
    <n v="1"/>
    <n v="110.00000000000001"/>
    <n v="7656"/>
    <n v="89.100000000000009"/>
    <n v="39.875000000000007"/>
    <n v="386.92500000000007"/>
    <n v="386.92500000000007"/>
    <n v="1618.0500000000002"/>
    <n v="386.92500000000007"/>
    <n v="386.92500000000007"/>
    <n v="773.85000000000014"/>
    <n v="4150.6500000000005"/>
  </r>
  <r>
    <n v="82"/>
    <s v="RSSH: Health management information systems and M&amp;E"/>
    <s v="Routine reporting"/>
    <s v="3.3.1.3"/>
    <s v="1.3 Performance based suppliments, incentives"/>
    <x v="0"/>
    <s v="SR"/>
    <x v="5"/>
    <s v="Incentive payment: M&amp;E specialist (OAC)"/>
    <s v="N/A"/>
    <n v="146.25"/>
    <n v="10179"/>
    <n v="118.46250000000001"/>
    <n v="53.015624999999993"/>
    <n v="3"/>
    <n v="1"/>
    <n v="514.43437500000005"/>
    <n v="514.43437500000005"/>
    <n v="1"/>
    <n v="135"/>
    <n v="9396"/>
    <n v="109.35"/>
    <n v="48.9375"/>
    <n v="474.86249999999995"/>
    <n v="474.86249999999995"/>
    <n v="1978.59375"/>
    <n v="474.86249999999995"/>
    <n v="474.86249999999995"/>
    <n v="1"/>
    <n v="123.75000000000001"/>
    <n v="8613"/>
    <n v="100.23750000000001"/>
    <n v="44.859375"/>
    <n v="435.29062500000003"/>
    <n v="435.29062500000003"/>
    <n v="1820.3062500000001"/>
    <n v="435.29062500000003"/>
    <n v="435.29062500000003"/>
    <n v="870.58125000000007"/>
    <n v="4669.4812499999998"/>
  </r>
  <r>
    <n v="77"/>
    <s v="Program management"/>
    <s v="Grant management"/>
    <s v="4.1.2.3"/>
    <s v="1.3 Performance based suppliments, incentives"/>
    <x v="0"/>
    <s v="SR"/>
    <x v="8"/>
    <s v="Incentive payments: Project manager: (RAC)"/>
    <n v="1"/>
    <n v="216.66666666666669"/>
    <n v="15080"/>
    <n v="175.5"/>
    <n v="78.541666666666686"/>
    <n v="3"/>
    <n v="1"/>
    <n v="762.125"/>
    <n v="762.125"/>
    <n v="1"/>
    <n v="212.50000000000003"/>
    <n v="14790"/>
    <n v="172.12500000000003"/>
    <n v="77.03125"/>
    <n v="747.46875000000011"/>
    <n v="747.46875000000011"/>
    <n v="3019.1875"/>
    <n v="747.46875000000011"/>
    <n v="747.46875000000011"/>
    <n v="1"/>
    <n v="194.7844827586207"/>
    <n v="13557"/>
    <n v="157.77543103448278"/>
    <n v="70.609374999999986"/>
    <n v="685.15441810344828"/>
    <n v="685.15441810344828"/>
    <n v="2865.246336206897"/>
    <n v="685.15441810344828"/>
    <n v="685.15441810344828"/>
    <n v="1370.3088362068966"/>
    <n v="7254.742672413794"/>
  </r>
  <r>
    <n v="77"/>
    <s v="Program management"/>
    <s v="Grant management"/>
    <s v="4.1.2.3"/>
    <s v="1.3 Performance based suppliments, incentives"/>
    <x v="0"/>
    <s v="SR"/>
    <x v="5"/>
    <s v="Incentive payments: Project manager (OAC)"/>
    <n v="1"/>
    <n v="151.66666666666669"/>
    <n v="10556"/>
    <n v="122.85000000000002"/>
    <n v="54.979166666666664"/>
    <n v="3"/>
    <n v="1"/>
    <n v="533.48750000000007"/>
    <n v="533.48750000000007"/>
    <n v="1"/>
    <n v="140"/>
    <n v="9744"/>
    <n v="113.4"/>
    <n v="50.749999999999993"/>
    <n v="492.45000000000005"/>
    <n v="492.45000000000005"/>
    <n v="2051.875"/>
    <n v="492.45000000000005"/>
    <n v="492.45000000000005"/>
    <n v="1"/>
    <n v="128.33333333333334"/>
    <n v="8932"/>
    <n v="103.95"/>
    <n v="46.520833333333343"/>
    <n v="451.41250000000008"/>
    <n v="451.41250000000008"/>
    <n v="1887.7250000000004"/>
    <n v="451.41250000000008"/>
    <n v="451.41250000000008"/>
    <n v="902.82500000000016"/>
    <n v="4842.4250000000002"/>
  </r>
  <r>
    <n v="77"/>
    <s v="Program management"/>
    <s v="Grant management"/>
    <s v="4.1.2.3"/>
    <s v="1.3 Performance based suppliments, incentives"/>
    <x v="0"/>
    <s v="SR"/>
    <x v="8"/>
    <s v="Performance based payments to Project manager (RAC) for achievement of targets (20% of personnel salary). Once per month"/>
    <s v="N/A"/>
    <n v="43.333333333333336"/>
    <n v="3016"/>
    <n v="35.1"/>
    <n v="15.708333333333334"/>
    <n v="3"/>
    <n v="1"/>
    <n v="152.42500000000001"/>
    <n v="152.42500000000001"/>
    <n v="1"/>
    <n v="42.5"/>
    <n v="2958"/>
    <n v="34.424999999999997"/>
    <n v="15.406250000000004"/>
    <n v="149.49374999999998"/>
    <n v="149.49374999999998"/>
    <n v="603.83749999999998"/>
    <n v="149.49374999999998"/>
    <n v="149.49374999999998"/>
    <n v="1"/>
    <n v="38.956896551724142"/>
    <n v="2711.4"/>
    <n v="31.555086206896558"/>
    <n v="14.121874999999999"/>
    <n v="137.03088362068968"/>
    <n v="137.03088362068968"/>
    <n v="573.04926724137931"/>
    <n v="137.03088362068968"/>
    <n v="137.03088362068968"/>
    <n v="274.06176724137936"/>
    <n v="1450.9485344827588"/>
  </r>
  <r>
    <n v="77"/>
    <s v="Program management"/>
    <s v="Grant management"/>
    <s v="4.1.2.3"/>
    <s v="1.3 Performance based suppliments, incentives"/>
    <x v="0"/>
    <s v="SR"/>
    <x v="5"/>
    <s v="Performance based payments to Project manager (OAC) for achievement of targets (20% of personnel salary). Once per month"/>
    <s v="N/A"/>
    <n v="30.333333333333339"/>
    <n v="2111.2000000000003"/>
    <n v="24.570000000000004"/>
    <n v="10.995833333333337"/>
    <n v="3"/>
    <n v="1"/>
    <n v="106.69750000000003"/>
    <n v="106.69750000000003"/>
    <n v="1"/>
    <n v="28.000000000000004"/>
    <n v="1948.8000000000002"/>
    <n v="22.680000000000003"/>
    <n v="10.15"/>
    <n v="98.490000000000009"/>
    <n v="98.490000000000009"/>
    <n v="410.37500000000011"/>
    <n v="98.490000000000009"/>
    <n v="98.490000000000009"/>
    <n v="1"/>
    <n v="25.666666666666671"/>
    <n v="1786.4"/>
    <n v="20.790000000000006"/>
    <n v="9.3041666666666654"/>
    <n v="90.282500000000027"/>
    <n v="90.282500000000027"/>
    <n v="377.54500000000007"/>
    <n v="90.282500000000027"/>
    <n v="90.282500000000027"/>
    <n v="180.56500000000005"/>
    <n v="968.48500000000024"/>
  </r>
  <r>
    <n v="77"/>
    <s v="Program management"/>
    <s v="Grant management"/>
    <s v="4.1.2.3"/>
    <s v="1.3 Performance based suppliments, incentives"/>
    <x v="0"/>
    <s v="SR"/>
    <x v="8"/>
    <s v="Incentive payments: Finance manager (RAC)"/>
    <n v="1"/>
    <n v="176.04166666666669"/>
    <n v="12252.5"/>
    <n v="142.59375000000003"/>
    <n v="63.815104166666657"/>
    <n v="3"/>
    <n v="1"/>
    <n v="619.2265625"/>
    <n v="619.2265625"/>
    <n v="1"/>
    <n v="162.5"/>
    <n v="11310"/>
    <n v="131.625"/>
    <n v="58.90625"/>
    <n v="571.59375"/>
    <n v="571.59375"/>
    <n v="2381.640625"/>
    <n v="571.59375"/>
    <n v="571.59375"/>
    <n v="1"/>
    <n v="148.95833333333334"/>
    <n v="10367.5"/>
    <n v="120.65625"/>
    <n v="53.997395833333343"/>
    <n v="523.9609375"/>
    <n v="523.9609375"/>
    <n v="2191.109375"/>
    <n v="523.9609375"/>
    <n v="523.9609375"/>
    <n v="1047.921875"/>
    <n v="5620.671875"/>
  </r>
  <r>
    <n v="77"/>
    <s v="Program management"/>
    <s v="Grant management"/>
    <s v="4.1.2.3"/>
    <s v="1.3 Performance based suppliments, incentives"/>
    <x v="0"/>
    <s v="SR"/>
    <x v="10"/>
    <s v="Incentive payments: Accountant (OAC, BAC)"/>
    <n v="1"/>
    <n v="99.367816091954026"/>
    <n v="6916"/>
    <n v="80.487931034482756"/>
    <n v="36.020833333333343"/>
    <n v="3"/>
    <n v="2"/>
    <n v="699.05258620689665"/>
    <n v="699.05258620689665"/>
    <n v="2"/>
    <n v="91.724137931034491"/>
    <n v="6384"/>
    <n v="74.296551724137942"/>
    <n v="33.25"/>
    <n v="645.27931034482765"/>
    <n v="645.27931034482765"/>
    <n v="2688.6637931034484"/>
    <n v="645.27931034482765"/>
    <n v="645.27931034482765"/>
    <n v="2"/>
    <n v="84.080459770114956"/>
    <n v="5852"/>
    <n v="68.105172413793113"/>
    <n v="30.479166666666671"/>
    <n v="591.50603448275865"/>
    <n v="591.50603448275865"/>
    <n v="2473.5706896551728"/>
    <n v="591.50603448275865"/>
    <n v="591.50603448275865"/>
    <n v="1183.0120689655173"/>
    <n v="6345.246551724138"/>
  </r>
  <r>
    <n v="77"/>
    <s v="Program management"/>
    <s v="Grant management"/>
    <s v="4.1.2.3"/>
    <s v="1.3 Performance based suppliments, incentives"/>
    <x v="0"/>
    <s v="SR"/>
    <x v="8"/>
    <s v="Incentive payments: IT Specialist"/>
    <n v="1"/>
    <n v="138.96551724137933"/>
    <n v="9672"/>
    <n v="112.56206896551726"/>
    <n v="50.375000000000007"/>
    <n v="3"/>
    <n v="1"/>
    <n v="488.81120689655177"/>
    <n v="488.81120689655177"/>
    <n v="1"/>
    <n v="128.27586206896552"/>
    <n v="8928"/>
    <n v="103.90344827586208"/>
    <n v="46.5"/>
    <n v="451.21034482758625"/>
    <n v="451.21034482758625"/>
    <n v="1880.0431034482758"/>
    <n v="451.21034482758625"/>
    <n v="451.21034482758625"/>
    <n v="0"/>
    <n v="117.58620689655173"/>
    <n v="8184"/>
    <n v="95.244827586206895"/>
    <n v="42.625000000000007"/>
    <n v="0"/>
    <n v="0"/>
    <n v="902.42068965517251"/>
    <n v="0"/>
    <n v="0"/>
    <n v="0"/>
    <n v="2782.4637931034486"/>
  </r>
  <r>
    <n v="77"/>
    <s v="Program management"/>
    <s v="Grant management"/>
    <s v="4.1.2.3"/>
    <s v="1.3 Performance based suppliments, incentives"/>
    <x v="0"/>
    <s v="SR"/>
    <x v="11"/>
    <s v="Incentive payments: Coordinator"/>
    <s v="N/A"/>
    <n v="176.0344827586207"/>
    <n v="12252"/>
    <n v="142.58793103448278"/>
    <n v="63.812499999999986"/>
    <n v="3"/>
    <n v="2"/>
    <n v="1238.4025862068966"/>
    <n v="1238.4025862068966"/>
    <n v="2"/>
    <n v="162.5"/>
    <n v="11310"/>
    <n v="131.625"/>
    <n v="58.90625"/>
    <n v="1143.1875"/>
    <n v="1143.1875"/>
    <n v="4763.1801724137931"/>
    <n v="1143.1875"/>
    <n v="1143.1875"/>
    <n v="2"/>
    <n v="148.95833333333334"/>
    <n v="10367.5"/>
    <n v="120.65625"/>
    <n v="53.997395833333343"/>
    <n v="1047.921875"/>
    <n v="1047.921875"/>
    <n v="4382.21875"/>
    <n v="1047.921875"/>
    <n v="1047.921875"/>
    <n v="2095.84375"/>
    <n v="11241.242672413793"/>
  </r>
  <r>
    <n v="77"/>
    <s v="Program management"/>
    <s v="Grant management"/>
    <s v="4.1.2.3"/>
    <s v="1.3 Performance based suppliments, incentives"/>
    <x v="0"/>
    <s v="SR"/>
    <x v="11"/>
    <s v="Performance based payments to Coordinator RAC  for preparation of ART cohort analysis and data collection (20% of personnel salary). Once per month"/>
    <s v="N/A"/>
    <n v="35.206896551724142"/>
    <n v="2450.4"/>
    <n v="28.517586206896553"/>
    <n v="12.762500000000003"/>
    <n v="3"/>
    <n v="2"/>
    <n v="247.68051724137933"/>
    <n v="247.68051724137933"/>
    <n v="3"/>
    <n v="32.5"/>
    <n v="2262"/>
    <n v="26.324999999999999"/>
    <n v="11.78125"/>
    <n v="342.95625000000001"/>
    <n v="342.95625000000001"/>
    <n v="1181.2735344827586"/>
    <n v="342.95625000000001"/>
    <n v="342.95625000000001"/>
    <n v="0"/>
    <n v="29.791666666666668"/>
    <n v="2073.5"/>
    <n v="24.131250000000001"/>
    <n v="10.799479166666666"/>
    <n v="0"/>
    <n v="0"/>
    <n v="685.91250000000002"/>
    <n v="0"/>
    <n v="0"/>
    <n v="0"/>
    <n v="1867.1860344827587"/>
  </r>
  <r>
    <n v="103"/>
    <s v="Program management"/>
    <s v="Grant management"/>
    <s v="4.1.2.3"/>
    <s v="3.1 TA Fees - Consultants"/>
    <x v="0"/>
    <s v="SR"/>
    <x v="8"/>
    <s v="Manager of medical support HIV programs  - technical support to AIDS programs"/>
    <n v="1"/>
    <n v="29.741379310344829"/>
    <n v="2070"/>
    <n v="24.09051724137931"/>
    <n v="5.6508620689655196"/>
    <n v="72"/>
    <n v="1"/>
    <n v="2141.3793103448279"/>
    <n v="2141.3793103448279"/>
    <n v="1"/>
    <n v="29.741379310344829"/>
    <n v="2070"/>
    <n v="24.09051724137931"/>
    <n v="5.6508620689655196"/>
    <n v="2141.3793103448279"/>
    <n v="2141.3793103448279"/>
    <n v="8565.5172413793116"/>
    <n v="2141.3793103448279"/>
    <n v="2141.3793103448279"/>
    <n v="1"/>
    <n v="29.741379310344829"/>
    <n v="2070"/>
    <n v="24.09051724137931"/>
    <n v="5.6508620689655196"/>
    <n v="2141.3793103448279"/>
    <n v="2141.3793103448279"/>
    <n v="8565.5172413793116"/>
    <n v="2141.3793103448279"/>
    <n v="2141.3793103448279"/>
    <n v="4282.7586206896558"/>
    <n v="21413.793103448279"/>
  </r>
  <r>
    <n v="91"/>
    <s v="Program management"/>
    <s v="Grant management"/>
    <s v="4.1.2.3"/>
    <s v="11.1  Office related costs"/>
    <x v="0"/>
    <s v="SR"/>
    <x v="12"/>
    <s v="Communication cost and internet"/>
    <s v="N/A"/>
    <n v="168.10344827586209"/>
    <n v="11700"/>
    <m/>
    <m/>
    <n v="3"/>
    <n v="1"/>
    <n v="504.31034482758628"/>
    <n v="504.31034482758628"/>
    <n v="1"/>
    <n v="125.00000000000001"/>
    <n v="8700"/>
    <m/>
    <m/>
    <n v="375.00000000000006"/>
    <n v="375.00000000000006"/>
    <n v="1758.6206896551726"/>
    <n v="375.00000000000006"/>
    <n v="375.00000000000006"/>
    <n v="1"/>
    <n v="71.839080459770116"/>
    <n v="5000"/>
    <m/>
    <m/>
    <n v="215.51724137931035"/>
    <n v="215.51724137931035"/>
    <n v="1181.0344827586209"/>
    <n v="215.51724137931035"/>
    <n v="215.51724137931035"/>
    <n v="431.0344827586207"/>
    <n v="3370.6896551724139"/>
  </r>
  <r>
    <n v="91"/>
    <s v="Program management"/>
    <s v="Grant management"/>
    <s v="2.6.4.1"/>
    <s v="11.1  Office related costs"/>
    <x v="0"/>
    <s v="SR"/>
    <x v="6"/>
    <s v="1C maintenance"/>
    <s v="N/A"/>
    <n v="39.511494252873568"/>
    <n v="2750"/>
    <m/>
    <m/>
    <n v="3"/>
    <n v="3"/>
    <n v="355.60344827586209"/>
    <n v="355.60344827586209"/>
    <n v="3"/>
    <n v="39.511494252873568"/>
    <n v="2750"/>
    <m/>
    <m/>
    <n v="355.60344827586209"/>
    <n v="355.60344827586209"/>
    <n v="1422.4137931034484"/>
    <n v="355.60344827586209"/>
    <n v="355.60344827586209"/>
    <n v="3"/>
    <n v="39.511494252873568"/>
    <n v="2750"/>
    <m/>
    <m/>
    <n v="355.60344827586209"/>
    <n v="355.60344827586209"/>
    <n v="1422.4137931034484"/>
    <n v="355.60344827586209"/>
    <n v="355.60344827586209"/>
    <n v="711.20689655172418"/>
    <n v="3556.0344827586209"/>
  </r>
  <r>
    <n v="91"/>
    <s v="Program management"/>
    <s v="Grant management"/>
    <s v="4.1.2.3"/>
    <s v="11.1  Office related costs"/>
    <x v="0"/>
    <s v="SR"/>
    <x v="12"/>
    <s v="Stationery and other office supplies"/>
    <s v="N/A"/>
    <n v="170.44540229885058"/>
    <n v="11863"/>
    <m/>
    <m/>
    <n v="3"/>
    <n v="1"/>
    <n v="511.33620689655174"/>
    <n v="511.33620689655174"/>
    <n v="3"/>
    <n v="162.5718390804598"/>
    <n v="11315"/>
    <m/>
    <m/>
    <n v="1463.1465517241381"/>
    <n v="1463.1465517241381"/>
    <n v="3948.96551724138"/>
    <n v="1463.1465517241381"/>
    <n v="1463.1465517241381"/>
    <n v="3"/>
    <n v="71.839080459770116"/>
    <n v="5000"/>
    <m/>
    <m/>
    <n v="646.55172413793105"/>
    <n v="646.55172413793105"/>
    <n v="4219.3965517241386"/>
    <n v="646.55172413793105"/>
    <n v="646.55172413793105"/>
    <n v="1293.1034482758621"/>
    <n v="9461.4655172413804"/>
  </r>
  <r>
    <n v="78"/>
    <s v="Program management"/>
    <s v="Grant management"/>
    <s v="4.1.2.4"/>
    <s v="1.3 Performance based suppliments, incentives"/>
    <x v="0"/>
    <s v="SR"/>
    <x v="9"/>
    <s v="Incentive payments: Senior project consultant "/>
    <n v="0.5"/>
    <n v="366.37931034482762"/>
    <n v="25500"/>
    <n v="296.76724137931041"/>
    <n v="132.81249999999997"/>
    <n v="3"/>
    <n v="1"/>
    <n v="1288.7392241379312"/>
    <n v="1288.7392241379312"/>
    <n v="1"/>
    <n v="354.16666666666669"/>
    <n v="24650"/>
    <n v="286.875"/>
    <n v="128.38541666666669"/>
    <n v="1245.78125"/>
    <n v="1245.78125"/>
    <n v="5069.0409482758623"/>
    <n v="1245.78125"/>
    <n v="1245.78125"/>
    <n v="0"/>
    <n v="341.95402298850576"/>
    <n v="23800"/>
    <n v="276.98275862068965"/>
    <n v="123.95833333333334"/>
    <n v="0"/>
    <n v="0"/>
    <n v="2491.5625"/>
    <n v="0"/>
    <n v="0"/>
    <n v="0"/>
    <n v="7560.6034482758623"/>
  </r>
  <r>
    <n v="78"/>
    <s v="Program management"/>
    <s v="Grant management"/>
    <s v="4.1.2.4"/>
    <s v="1.3 Performance based suppliments, incentives"/>
    <x v="0"/>
    <s v="SR"/>
    <x v="9"/>
    <s v="Incentive payments: Finance Manager"/>
    <n v="0.5"/>
    <n v="280.17241379310349"/>
    <n v="19500"/>
    <n v="226.93965517241384"/>
    <n v="101.5625"/>
    <n v="3"/>
    <n v="1"/>
    <n v="985.50646551724151"/>
    <n v="985.50646551724151"/>
    <n v="1"/>
    <n v="270.83333333333337"/>
    <n v="18850"/>
    <n v="219.37500000000003"/>
    <n v="98.177083333333343"/>
    <n v="952.65625000000011"/>
    <n v="952.65625000000011"/>
    <n v="3876.3254310344832"/>
    <n v="952.65625000000011"/>
    <n v="952.65625000000011"/>
    <n v="0"/>
    <n v="261.49425287356325"/>
    <n v="18200"/>
    <n v="211.81034482758622"/>
    <n v="94.791666666666686"/>
    <n v="0"/>
    <n v="0"/>
    <n v="1905.3125000000002"/>
    <n v="0"/>
    <n v="0"/>
    <n v="0"/>
    <n v="5781.6379310344837"/>
  </r>
  <r>
    <n v="78"/>
    <s v="Program management"/>
    <s v="Grant management"/>
    <s v="4.1.2.4"/>
    <s v="1.3 Performance based suppliments, incentives"/>
    <x v="0"/>
    <s v="SR"/>
    <x v="9"/>
    <s v="Incentive payments: Accountant"/>
    <n v="0.5"/>
    <n v="99.137931034482762"/>
    <n v="6900"/>
    <n v="80.301724137931032"/>
    <n v="35.9375"/>
    <n v="3"/>
    <n v="1"/>
    <n v="348.71767241379308"/>
    <n v="348.71767241379308"/>
    <n v="1"/>
    <n v="95.833333333333343"/>
    <n v="6670"/>
    <n v="77.625000000000014"/>
    <n v="34.739583333333329"/>
    <n v="337.09375"/>
    <n v="337.09375"/>
    <n v="1371.6228448275861"/>
    <n v="337.09375"/>
    <n v="337.09375"/>
    <n v="0"/>
    <n v="92.52873563218391"/>
    <n v="6440"/>
    <n v="74.948275862068968"/>
    <n v="33.541666666666664"/>
    <n v="0"/>
    <n v="0"/>
    <n v="674.1875"/>
    <n v="0"/>
    <n v="0"/>
    <n v="0"/>
    <n v="2045.8103448275861"/>
  </r>
  <r>
    <n v="78"/>
    <s v="Program management"/>
    <s v="Grant management"/>
    <s v="4.1.2.4"/>
    <s v="1.3 Performance based suppliments, incentives"/>
    <x v="0"/>
    <s v="SR"/>
    <x v="9"/>
    <s v="Incentive payments: HR specialist"/>
    <n v="0.5"/>
    <n v="66.091954022988517"/>
    <n v="4600"/>
    <n v="53.534482758620697"/>
    <n v="23.958333333333336"/>
    <n v="3"/>
    <n v="1"/>
    <n v="232.47844827586212"/>
    <n v="232.47844827586212"/>
    <n v="1"/>
    <n v="62.787356321839084"/>
    <n v="4370"/>
    <n v="50.857758620689658"/>
    <n v="22.760416666666668"/>
    <n v="220.85452586206895"/>
    <n v="220.85452586206895"/>
    <n v="906.66594827586221"/>
    <n v="220.85452586206895"/>
    <n v="220.85452586206895"/>
    <n v="0"/>
    <n v="59.482758620689658"/>
    <n v="4140"/>
    <n v="48.181034482758619"/>
    <n v="21.562500000000004"/>
    <n v="0"/>
    <n v="0"/>
    <n v="441.70905172413791"/>
    <n v="0"/>
    <n v="0"/>
    <n v="0"/>
    <n v="1348.375"/>
  </r>
  <r>
    <n v="78"/>
    <s v="Program management"/>
    <s v="Grant management"/>
    <s v="4.1.2.4"/>
    <s v="1.3 Performance based suppliments, incentives"/>
    <x v="0"/>
    <s v="SR"/>
    <x v="9"/>
    <s v="Incentive payments: Drivers"/>
    <n v="0.5"/>
    <n v="258.62068965517244"/>
    <n v="18000"/>
    <n v="209.48275862068968"/>
    <n v="93.75"/>
    <n v="3"/>
    <n v="2"/>
    <n v="1819.3965517241379"/>
    <n v="1819.3965517241379"/>
    <n v="2"/>
    <n v="258.62068965517244"/>
    <n v="18000"/>
    <n v="209.48275862068968"/>
    <n v="93.75"/>
    <n v="1819.3965517241379"/>
    <n v="1819.3965517241379"/>
    <n v="7277.5862068965516"/>
    <n v="1819.3965517241379"/>
    <n v="1819.3965517241379"/>
    <n v="2"/>
    <n v="258.62068965517244"/>
    <n v="18000"/>
    <n v="209.48275862068968"/>
    <n v="93.75"/>
    <n v="1819.3965517241379"/>
    <n v="1819.3965517241379"/>
    <n v="7277.5862068965516"/>
    <n v="1819.3965517241379"/>
    <n v="1819.3965517241379"/>
    <n v="3638.7931034482758"/>
    <n v="18193.96551724138"/>
  </r>
  <r>
    <n v="78"/>
    <s v="Program management"/>
    <s v="Grant management"/>
    <s v="4.1.2.4"/>
    <s v="1.3 Performance based suppliments, incentives"/>
    <x v="0"/>
    <s v="SR"/>
    <x v="9"/>
    <s v="Incentive payments: Pharmasist"/>
    <n v="0.5"/>
    <n v="267.24137931034483"/>
    <n v="18600"/>
    <n v="216.4655172413793"/>
    <n v="96.875"/>
    <n v="3"/>
    <n v="1"/>
    <n v="940.02155172413791"/>
    <n v="940.02155172413791"/>
    <n v="1"/>
    <n v="258.33333333333337"/>
    <n v="17980"/>
    <n v="209.25000000000003"/>
    <n v="93.645833333333343"/>
    <n v="908.68750000000011"/>
    <n v="908.68750000000011"/>
    <n v="3697.4181034482758"/>
    <n v="908.68750000000011"/>
    <n v="908.68750000000011"/>
    <n v="0"/>
    <n v="249.42528735632186"/>
    <n v="17360"/>
    <n v="202.0344827586207"/>
    <n v="90.416666666666686"/>
    <n v="0"/>
    <n v="0"/>
    <n v="1817.3750000000002"/>
    <n v="0"/>
    <n v="0"/>
    <n v="0"/>
    <n v="5514.7931034482763"/>
  </r>
  <r>
    <n v="104"/>
    <s v="Program management"/>
    <s v="Grant management"/>
    <s v="4.1.2.4"/>
    <s v="3.1 TA Fees - Consultants"/>
    <x v="0"/>
    <s v="SR"/>
    <x v="9"/>
    <s v="Fee: Assistant of Pharmasist"/>
    <n v="0.5"/>
    <n v="258.62068965517244"/>
    <n v="18000"/>
    <n v="209.48275862068968"/>
    <n v="93.75"/>
    <n v="3"/>
    <n v="2"/>
    <n v="1819.3965517241379"/>
    <n v="1819.3965517241379"/>
    <n v="2"/>
    <n v="258.62068965517244"/>
    <n v="18000"/>
    <n v="209.48275862068968"/>
    <n v="93.75"/>
    <n v="1819.3965517241379"/>
    <n v="1819.3965517241379"/>
    <n v="7277.5862068965516"/>
    <n v="1819.3965517241379"/>
    <n v="1819.3965517241379"/>
    <n v="2"/>
    <n v="258.62068965517244"/>
    <n v="18000"/>
    <n v="209.48275862068968"/>
    <n v="93.75"/>
    <n v="1819.3965517241379"/>
    <n v="1819.3965517241379"/>
    <n v="7277.5862068965516"/>
    <n v="1819.3965517241379"/>
    <n v="1819.3965517241379"/>
    <n v="3638.7931034482758"/>
    <n v="18193.96551724138"/>
  </r>
  <r>
    <n v="104"/>
    <s v="Program management"/>
    <s v="Grant management"/>
    <s v="4.1.2.4"/>
    <s v="3.1 TA Fees - Consultants"/>
    <x v="0"/>
    <s v="SR"/>
    <x v="9"/>
    <s v="Fee: IT Specialist (RCN)"/>
    <n v="0.5"/>
    <n v="344.82758620689657"/>
    <n v="24000"/>
    <n v="279.31034482758622"/>
    <n v="125"/>
    <n v="3"/>
    <n v="1"/>
    <n v="1212.9310344827586"/>
    <n v="1212.9310344827586"/>
    <n v="1"/>
    <n v="344.82758620689657"/>
    <n v="24000"/>
    <n v="279.31034482758622"/>
    <n v="125"/>
    <n v="1212.9310344827586"/>
    <n v="1212.9310344827586"/>
    <n v="4851.7241379310344"/>
    <n v="1212.9310344827586"/>
    <n v="1212.9310344827586"/>
    <n v="1"/>
    <n v="344.82758620689657"/>
    <n v="24000"/>
    <n v="279.31034482758622"/>
    <n v="125"/>
    <n v="1212.9310344827586"/>
    <n v="1212.9310344827586"/>
    <n v="4851.7241379310344"/>
    <n v="1212.9310344827586"/>
    <n v="1212.9310344827586"/>
    <n v="2425.8620689655172"/>
    <n v="12129.310344827587"/>
  </r>
  <r>
    <n v="104"/>
    <s v="Program management"/>
    <s v="Grant management"/>
    <s v="4.1.2.4"/>
    <s v="3.1 TA Fees - Consultants"/>
    <x v="0"/>
    <s v="SR"/>
    <x v="9"/>
    <s v="Fee: NEP coordinator "/>
    <n v="1"/>
    <n v="572.04022988505756"/>
    <n v="39814"/>
    <n v="463.35258620689666"/>
    <n v="207.36458333333331"/>
    <n v="3"/>
    <n v="1"/>
    <n v="2012.15150862069"/>
    <n v="2012.15150862069"/>
    <n v="1"/>
    <n v="572.04022988505756"/>
    <n v="39814"/>
    <n v="463.35258620689666"/>
    <n v="207.36458333333331"/>
    <n v="2012.15150862069"/>
    <n v="2012.15150862069"/>
    <n v="8048.6060344827602"/>
    <n v="2012.15150862069"/>
    <n v="2012.15150862069"/>
    <n v="0"/>
    <n v="572.04022988505756"/>
    <n v="39814"/>
    <n v="463.35258620689666"/>
    <n v="207.36458333333331"/>
    <n v="0"/>
    <n v="0"/>
    <n v="4024.3030172413801"/>
    <n v="0"/>
    <n v="0"/>
    <n v="0"/>
    <n v="12072.90905172414"/>
  </r>
  <r>
    <n v="78"/>
    <s v="Program management"/>
    <s v="Grant management"/>
    <s v="4.1.2.4"/>
    <s v="1.3 Performance based suppliments, incentives"/>
    <x v="0"/>
    <s v="SR"/>
    <x v="9"/>
    <s v="Incentive payments:  Senior consultant in prisons"/>
    <n v="0.5"/>
    <n v="134.33908045977012"/>
    <n v="9350"/>
    <n v="108.81465517241379"/>
    <n v="48.697916666666664"/>
    <n v="3"/>
    <n v="1"/>
    <n v="472.53771551724139"/>
    <n v="472.53771551724139"/>
    <n v="1"/>
    <n v="122.1264367816092"/>
    <n v="8500"/>
    <n v="98.922413793103459"/>
    <n v="44.270833333333329"/>
    <n v="429.57974137931041"/>
    <n v="429.57974137931041"/>
    <n v="1804.2349137931037"/>
    <n v="429.57974137931041"/>
    <n v="429.57974137931041"/>
    <n v="0"/>
    <n v="109.91379310344828"/>
    <n v="7650"/>
    <n v="89.03017241379311"/>
    <n v="39.84375"/>
    <n v="0"/>
    <n v="0"/>
    <n v="859.15948275862081"/>
    <n v="0"/>
    <n v="0"/>
    <n v="0"/>
    <n v="2663.3943965517246"/>
  </r>
  <r>
    <n v="78"/>
    <s v="Program management"/>
    <s v="Grant management"/>
    <s v="4.1.2.4"/>
    <s v="1.3 Performance based suppliments, incentives"/>
    <x v="0"/>
    <s v="SR"/>
    <x v="9"/>
    <s v="Incentive payments: Coordinator of OST in prisons"/>
    <n v="0.5"/>
    <n v="115.80459770114943"/>
    <n v="8060"/>
    <n v="93.801724137931046"/>
    <n v="41.979166666666657"/>
    <n v="3"/>
    <n v="1"/>
    <n v="407.34267241379314"/>
    <n v="407.34267241379314"/>
    <n v="1"/>
    <n v="106.32183908045978"/>
    <n v="7400"/>
    <n v="86.120689655172427"/>
    <n v="38.541666666666664"/>
    <n v="373.98706896551732"/>
    <n v="373.98706896551732"/>
    <n v="1562.6594827586209"/>
    <n v="373.98706896551732"/>
    <n v="373.98706896551732"/>
    <n v="0"/>
    <n v="97.988505747126439"/>
    <n v="6820"/>
    <n v="79.370689655172413"/>
    <n v="35.520833333333336"/>
    <n v="0"/>
    <n v="0"/>
    <n v="747.97413793103465"/>
    <n v="0"/>
    <n v="0"/>
    <n v="0"/>
    <n v="2310.6336206896558"/>
  </r>
  <r>
    <n v="78"/>
    <s v="Program management"/>
    <s v="Grant management"/>
    <s v="4.1.2.4"/>
    <s v="1.3 Performance based suppliments, incentives"/>
    <x v="0"/>
    <s v="SR"/>
    <x v="9"/>
    <s v="Incentive payments: Coordinator of Harm Reduction programs in the South"/>
    <n v="0.5"/>
    <n v="133.62068965517241"/>
    <n v="9300"/>
    <n v="108.23275862068965"/>
    <n v="48.4375"/>
    <n v="3"/>
    <n v="1"/>
    <n v="470.01077586206895"/>
    <n v="470.01077586206895"/>
    <n v="1"/>
    <n v="124.71264367816093"/>
    <n v="8680"/>
    <n v="101.01724137931035"/>
    <n v="45.208333333333343"/>
    <n v="438.67672413793105"/>
    <n v="438.67672413793105"/>
    <n v="1817.375"/>
    <n v="438.67672413793105"/>
    <n v="438.67672413793105"/>
    <n v="0"/>
    <n v="115.80459770114943"/>
    <n v="8060"/>
    <n v="93.801724137931046"/>
    <n v="41.979166666666657"/>
    <n v="0"/>
    <n v="0"/>
    <n v="877.35344827586209"/>
    <n v="0"/>
    <n v="0"/>
    <n v="0"/>
    <n v="2694.7284482758623"/>
  </r>
  <r>
    <n v="104"/>
    <s v="Program management"/>
    <s v="Grant management"/>
    <s v="4.1.2.4"/>
    <s v="3.1 TA Fees - Consultants"/>
    <x v="0"/>
    <s v="SR"/>
    <x v="9"/>
    <s v="Fee: Project Peer Consultant"/>
    <n v="1"/>
    <n v="258.62068965517244"/>
    <n v="18000"/>
    <n v="209.48275862068968"/>
    <n v="93.75"/>
    <n v="3"/>
    <n v="1"/>
    <n v="909.69827586206895"/>
    <n v="909.69827586206895"/>
    <n v="1"/>
    <n v="258.62068965517244"/>
    <n v="18000"/>
    <n v="209.48275862068968"/>
    <n v="93.75"/>
    <n v="909.69827586206895"/>
    <n v="909.69827586206895"/>
    <n v="3638.7931034482758"/>
    <n v="909.69827586206895"/>
    <n v="909.69827586206895"/>
    <n v="0"/>
    <n v="258.62068965517244"/>
    <n v="18000"/>
    <n v="209.48275862068968"/>
    <n v="93.75"/>
    <n v="0"/>
    <n v="0"/>
    <n v="1819.3965517241379"/>
    <n v="0"/>
    <n v="0"/>
    <n v="0"/>
    <n v="5458.1896551724139"/>
  </r>
  <r>
    <n v="104"/>
    <s v="Program management"/>
    <s v="Grant management"/>
    <s v="4.1.2.4"/>
    <s v="3.1 TA Fees - Consultants"/>
    <x v="0"/>
    <s v="SR"/>
    <x v="9"/>
    <s v="Fee: Program manager"/>
    <n v="1"/>
    <n v="604.74137931034488"/>
    <n v="42090"/>
    <n v="489.8405172413793"/>
    <n v="219.21875000000006"/>
    <n v="3"/>
    <n v="1"/>
    <n v="2127.1778017241377"/>
    <n v="2127.1778017241377"/>
    <n v="1"/>
    <n v="604.74137931034488"/>
    <n v="42090"/>
    <n v="489.8405172413793"/>
    <n v="219.21875000000006"/>
    <n v="2127.1778017241377"/>
    <n v="2127.1778017241377"/>
    <n v="8508.7112068965507"/>
    <n v="2127.1778017241377"/>
    <n v="2127.1778017241377"/>
    <n v="1"/>
    <n v="604.74137931034488"/>
    <n v="42090"/>
    <n v="489.8405172413793"/>
    <n v="219.21875000000006"/>
    <n v="2127.1778017241377"/>
    <n v="2127.1778017241377"/>
    <n v="8508.7112068965507"/>
    <n v="2127.1778017241377"/>
    <n v="2127.1778017241377"/>
    <n v="4254.3556034482754"/>
    <n v="21271.778017241377"/>
  </r>
  <r>
    <n v="94"/>
    <s v="Program management"/>
    <s v="Grant management"/>
    <s v="4.1.2.4"/>
    <s v="11.1  Office related costs"/>
    <x v="0"/>
    <s v="SR"/>
    <x v="9"/>
    <s v="1C maintenance"/>
    <s v="N/A"/>
    <n v="39.511494252873568"/>
    <n v="2750"/>
    <m/>
    <m/>
    <n v="3"/>
    <n v="1"/>
    <n v="118.5344827586207"/>
    <n v="118.5344827586207"/>
    <n v="1"/>
    <n v="39.511494252873568"/>
    <n v="2750"/>
    <m/>
    <m/>
    <n v="118.5344827586207"/>
    <n v="118.5344827586207"/>
    <n v="474.13793103448279"/>
    <n v="118.5344827586207"/>
    <n v="118.5344827586207"/>
    <n v="1"/>
    <n v="39.511494252873568"/>
    <n v="2750"/>
    <m/>
    <m/>
    <n v="118.5344827586207"/>
    <n v="118.5344827586207"/>
    <n v="474.13793103448279"/>
    <n v="118.5344827586207"/>
    <n v="118.5344827586207"/>
    <n v="237.06896551724139"/>
    <n v="1185.344827586207"/>
  </r>
  <r>
    <n v="94"/>
    <s v="Program management"/>
    <s v="Grant management"/>
    <s v="4.1.2.4"/>
    <s v="11.1  Office related costs"/>
    <x v="0"/>
    <s v="SR"/>
    <x v="9"/>
    <s v="Stationery and other office supplies"/>
    <s v="N/A"/>
    <n v="86.206896551724142"/>
    <n v="6000"/>
    <m/>
    <m/>
    <n v="3"/>
    <n v="1"/>
    <n v="258.62068965517244"/>
    <n v="258.62068965517244"/>
    <n v="1"/>
    <n v="86.206896551724142"/>
    <n v="6000"/>
    <m/>
    <m/>
    <n v="258.62068965517244"/>
    <n v="258.62068965517244"/>
    <n v="1034.4827586206898"/>
    <n v="258.62068965517244"/>
    <n v="258.62068965517244"/>
    <n v="1"/>
    <n v="86.206896551724142"/>
    <n v="6000"/>
    <m/>
    <m/>
    <n v="258.62068965517244"/>
    <n v="258.62068965517244"/>
    <n v="1034.4827586206898"/>
    <n v="258.62068965517244"/>
    <n v="258.62068965517244"/>
    <n v="517.24137931034488"/>
    <n v="2586.2068965517246"/>
  </r>
  <r>
    <n v="94"/>
    <s v="Program management"/>
    <s v="Grant management"/>
    <s v="4.1.2.4"/>
    <s v="11.1  Office related costs"/>
    <x v="0"/>
    <s v="SR"/>
    <x v="9"/>
    <s v="Communication cost and internet"/>
    <s v="N/A"/>
    <n v="57.471264367816097"/>
    <n v="4000"/>
    <m/>
    <m/>
    <n v="3"/>
    <n v="1"/>
    <n v="172.41379310344828"/>
    <n v="172.41379310344828"/>
    <n v="1"/>
    <n v="57.471264367816097"/>
    <n v="4000"/>
    <m/>
    <m/>
    <n v="172.41379310344828"/>
    <n v="172.41379310344828"/>
    <n v="689.65517241379314"/>
    <n v="172.41379310344828"/>
    <n v="172.41379310344828"/>
    <n v="1"/>
    <n v="57.471264367816097"/>
    <n v="4000"/>
    <m/>
    <m/>
    <n v="172.41379310344828"/>
    <n v="172.41379310344828"/>
    <n v="689.65517241379314"/>
    <n v="172.41379310344828"/>
    <n v="172.41379310344828"/>
    <n v="344.82758620689657"/>
    <n v="1724.1379310344828"/>
  </r>
  <r>
    <n v="94"/>
    <s v="Program management"/>
    <s v="Grant management"/>
    <s v="4.1.2.4"/>
    <s v="11.1  Office related costs"/>
    <x v="0"/>
    <s v="SR"/>
    <x v="9"/>
    <s v="Logistic cost for programm implementation of OST and NEP. Amount per quarter"/>
    <s v="N/A"/>
    <n v="718.39080459770116"/>
    <n v="50000"/>
    <m/>
    <m/>
    <n v="1"/>
    <n v="1"/>
    <n v="718.39080459770116"/>
    <n v="718.39080459770116"/>
    <n v="1"/>
    <n v="718.39080459770116"/>
    <n v="50000"/>
    <m/>
    <m/>
    <n v="718.39080459770116"/>
    <n v="718.39080459770116"/>
    <n v="2873.5632183908046"/>
    <n v="718.39080459770116"/>
    <n v="718.39080459770116"/>
    <n v="1"/>
    <n v="718.39080459770116"/>
    <n v="50000"/>
    <m/>
    <m/>
    <n v="718.39080459770116"/>
    <n v="718.39080459770116"/>
    <n v="2873.5632183908046"/>
    <n v="718.39080459770116"/>
    <n v="718.39080459770116"/>
    <n v="1436.7816091954023"/>
    <n v="7183.9080459770121"/>
  </r>
  <r>
    <n v="44"/>
    <s v="Program management"/>
    <s v="Grant management"/>
    <s v="4.1.2.4"/>
    <s v="2.3 Supervision/surveys/data collection related per diems/transport/other costs"/>
    <x v="0"/>
    <s v="SR"/>
    <x v="9"/>
    <s v="M&amp;E visits for project staff "/>
    <s v="N/A"/>
    <n v="35.919540229885058"/>
    <n v="2500"/>
    <m/>
    <m/>
    <n v="3"/>
    <n v="2"/>
    <n v="215.51724137931035"/>
    <n v="215.51724137931035"/>
    <n v="2"/>
    <n v="35.919540229885058"/>
    <n v="2500"/>
    <m/>
    <m/>
    <n v="215.51724137931035"/>
    <n v="215.51724137931035"/>
    <n v="862.06896551724139"/>
    <n v="215.51724137931035"/>
    <n v="215.51724137931035"/>
    <n v="1"/>
    <n v="35.919540229885058"/>
    <n v="2500"/>
    <m/>
    <m/>
    <n v="107.75862068965517"/>
    <n v="107.75862068965517"/>
    <n v="646.55172413793093"/>
    <n v="107.75862068965517"/>
    <n v="107.75862068965517"/>
    <n v="215.51724137931035"/>
    <n v="1724.1379310344828"/>
  </r>
  <r>
    <n v="113"/>
    <s v="Comprehensive prevention programs for people who inject drugs (PWID) and their partners"/>
    <s v="OST and other drug dependence treatment for PWID"/>
    <m/>
    <s v="8.2 Renovation/constructions"/>
    <x v="0"/>
    <s v="PR"/>
    <x v="9"/>
    <s v="Repairing works in pharmacy:_x000a_The support of OST programme in Osh and Southern region by the methadon substance preparation by pharmacy."/>
    <s v="N/A"/>
    <n v="5400"/>
    <n v="375839.99999999994"/>
    <m/>
    <m/>
    <n v="1"/>
    <n v="1"/>
    <n v="5400"/>
    <m/>
    <m/>
    <m/>
    <m/>
    <m/>
    <m/>
    <m/>
    <m/>
    <n v="5400"/>
    <m/>
    <m/>
    <m/>
    <m/>
    <m/>
    <m/>
    <m/>
    <m/>
    <m/>
    <n v="0"/>
    <m/>
    <m/>
    <n v="0"/>
    <n v="5400"/>
  </r>
  <r>
    <n v="111"/>
    <s v="Treatment, care and support"/>
    <s v="Treatment monitoring - Viral load"/>
    <s v="2.6.2.1"/>
    <s v="3.4 Other external professional services"/>
    <x v="0"/>
    <s v="PR"/>
    <x v="13"/>
    <s v="Outsourcing services for regular lab examination of PLHIV-transportation of biological samples taken from PLHIV (blood, serum, plasma) from regional laboratories to the central laboratory of diagnostics of HIV -AIDS Center. 650,95 KGS per 1 transfer, in average 40 transfers per months."/>
    <s v="N/A"/>
    <n v="9.3527298850574727"/>
    <n v="650.95000000000005"/>
    <m/>
    <m/>
    <n v="3"/>
    <n v="40"/>
    <n v="1122.3275862068967"/>
    <n v="1122.3275862068967"/>
    <n v="0"/>
    <n v="9.3527298850574727"/>
    <n v="650.95000000000005"/>
    <m/>
    <m/>
    <n v="0"/>
    <n v="0"/>
    <n v="2244.6551724137935"/>
    <n v="0"/>
    <n v="0"/>
    <n v="0"/>
    <n v="9.3527298850574727"/>
    <n v="650.95000000000005"/>
    <m/>
    <m/>
    <n v="0"/>
    <n v="0"/>
    <n v="0"/>
    <n v="0"/>
    <n v="0"/>
    <n v="0"/>
    <n v="2244.6551724137935"/>
  </r>
  <r>
    <n v="82"/>
    <s v="RSSH: Health management information systems and M&amp;E"/>
    <s v="Routine reporting"/>
    <s v="3.3.1.3"/>
    <s v="1.3 Performance based suppliments, incentives"/>
    <x v="0"/>
    <s v="SR"/>
    <x v="10"/>
    <s v="Performance based payments to specialist - for 1 visit to SESS. _x000a_Performance based payment to doctor for quality control of services provided to PLHIV in colonies._x000a_Monthly visits to 2 colonies by 2 doctors (BAC);_x000a_Monthly visits to 1 colony by 1 doctor.Payment per 1 visit (OAC)."/>
    <s v="N/A"/>
    <n v="30.172413793103452"/>
    <n v="2100"/>
    <n v="24.439655172413797"/>
    <n v="10.9375"/>
    <n v="3"/>
    <n v="4"/>
    <n v="424.52586206896552"/>
    <n v="424.52586206896552"/>
    <n v="4"/>
    <n v="30.172413793103452"/>
    <n v="2100"/>
    <n v="24.439655172413797"/>
    <n v="10.9375"/>
    <n v="424.52586206896552"/>
    <n v="424.52586206896552"/>
    <n v="1698.1034482758621"/>
    <n v="424.52586206896552"/>
    <n v="424.52586206896552"/>
    <n v="3"/>
    <n v="30.172413793103452"/>
    <n v="2100"/>
    <n v="24.439655172413797"/>
    <n v="10.9375"/>
    <n v="318.39439655172413"/>
    <n v="318.39439655172413"/>
    <n v="1485.8405172413793"/>
    <n v="318.39439655172413"/>
    <n v="318.39439655172413"/>
    <n v="636.78879310344826"/>
    <n v="3820.7327586206898"/>
  </r>
  <r>
    <n v="46"/>
    <s v="Programs to reduce human rights-related barriers to HIV services"/>
    <s v="HIV and HIV/TB-related legal services"/>
    <s v="3.2.1.1"/>
    <s v="2.4 Meeting/Advocacy related per diems/transport/other costs"/>
    <x v="0"/>
    <s v="SR"/>
    <x v="14"/>
    <s v="Trainings\Work meetings for street lawyers (1 per quarter)"/>
    <s v="N/A"/>
    <n v="31"/>
    <n v="2157.6"/>
    <m/>
    <m/>
    <n v="2"/>
    <n v="32"/>
    <n v="1984"/>
    <n v="1984"/>
    <n v="26"/>
    <n v="31"/>
    <n v="2157.6"/>
    <m/>
    <m/>
    <n v="1612"/>
    <n v="1612"/>
    <n v="7192"/>
    <n v="1612"/>
    <n v="1612"/>
    <n v="13"/>
    <n v="31"/>
    <n v="2157.6"/>
    <m/>
    <m/>
    <n v="806"/>
    <n v="806"/>
    <n v="4836"/>
    <n v="806"/>
    <n v="806"/>
    <n v="1612"/>
    <n v="13640"/>
  </r>
  <r>
    <n v="70"/>
    <s v="Programs to reduce human rights-related barriers to HIV services"/>
    <s v="HIV and HIV/TB-related legal services"/>
    <s v="3.2.1.1"/>
    <s v="1.2 Salaries - outreach workers, medical staff and other service providers"/>
    <x v="0"/>
    <s v="SR"/>
    <x v="14"/>
    <s v="Personnel salaries: Outreach workers (para-lawyers). unit price includes 17,25 %"/>
    <n v="0.5"/>
    <n v="180"/>
    <n v="12527.999999999998"/>
    <n v="145.80000000000001"/>
    <n v="34.199999999999989"/>
    <n v="3"/>
    <n v="32"/>
    <n v="17280"/>
    <n v="17280"/>
    <n v="26"/>
    <n v="120"/>
    <n v="8352"/>
    <n v="97.2"/>
    <n v="22.799999999999997"/>
    <n v="9360"/>
    <n v="9360"/>
    <n v="53280"/>
    <n v="9360"/>
    <n v="9360"/>
    <n v="21"/>
    <n v="120"/>
    <n v="8352"/>
    <n v="97.2"/>
    <n v="22.799999999999997"/>
    <n v="7560"/>
    <n v="7560"/>
    <n v="33840"/>
    <n v="7560"/>
    <n v="7560"/>
    <n v="15120"/>
    <n v="102240"/>
  </r>
  <r>
    <n v="105"/>
    <s v="Programs to reduce human rights-related barriers to HIV services"/>
    <s v="HIV and HIV/TB-related legal services"/>
    <s v="3.2.1.1"/>
    <s v="3.1 TA Fees - Consultants"/>
    <x v="0"/>
    <s v="SR"/>
    <x v="14"/>
    <s v="External professional services: Lawyers (Mentors). unit price includes 17,25 %"/>
    <n v="0.5"/>
    <n v="720"/>
    <n v="50111.999999999993"/>
    <n v="583.20000000000005"/>
    <n v="136.79999999999995"/>
    <n v="3"/>
    <n v="4"/>
    <n v="8640"/>
    <n v="8640"/>
    <n v="4"/>
    <n v="720"/>
    <n v="50111.999999999993"/>
    <n v="583.20000000000005"/>
    <n v="136.79999999999995"/>
    <n v="8640"/>
    <n v="8640"/>
    <n v="34560"/>
    <n v="8640"/>
    <n v="8640"/>
    <n v="4"/>
    <n v="720"/>
    <n v="50111.999999999993"/>
    <n v="583.20000000000005"/>
    <n v="136.79999999999995"/>
    <n v="8640"/>
    <n v="8640"/>
    <n v="34560"/>
    <n v="8640"/>
    <n v="8640"/>
    <n v="17280"/>
    <n v="86400"/>
  </r>
  <r>
    <n v="110"/>
    <s v="Programs to reduce human rights-related barriers to HIV services"/>
    <s v="HIV and HIV/TB-related legal services"/>
    <s v="3.2.1.1"/>
    <s v="3.4 Other external professional services"/>
    <x v="0"/>
    <s v="SR"/>
    <x v="14"/>
    <s v="External professional services: Lawyer (advocacy services). unit price includes 17,25 %"/>
    <n v="0.5"/>
    <n v="880"/>
    <n v="61247.999999999993"/>
    <n v="712.8"/>
    <n v="167.20000000000005"/>
    <n v="3"/>
    <n v="2"/>
    <n v="5280"/>
    <n v="5280"/>
    <n v="2"/>
    <n v="880"/>
    <n v="61247.999999999993"/>
    <n v="712.8"/>
    <n v="167.20000000000005"/>
    <n v="5280"/>
    <n v="5280"/>
    <n v="21120"/>
    <n v="5280"/>
    <n v="5280"/>
    <n v="2"/>
    <n v="880"/>
    <n v="61247.999999999993"/>
    <n v="712.8"/>
    <n v="167.20000000000005"/>
    <n v="5280"/>
    <n v="5280"/>
    <n v="21120"/>
    <n v="5280"/>
    <n v="5280"/>
    <n v="10560"/>
    <n v="52800"/>
  </r>
  <r>
    <n v="110"/>
    <s v="Programs to reduce human rights-related barriers to HIV services"/>
    <s v="HIV and HIV/TB-related legal services"/>
    <s v="3.2.1.1"/>
    <s v="3.4 Other external professional services"/>
    <x v="0"/>
    <s v="SR"/>
    <x v="14"/>
    <s v="Expenses related to the documentation of cases,  services of lawyers (office expenses, transportation costs, notary services, payment of fees, certificates)"/>
    <s v="N/A"/>
    <n v="20"/>
    <n v="1392"/>
    <m/>
    <m/>
    <n v="3"/>
    <n v="21"/>
    <n v="1260"/>
    <n v="1260"/>
    <n v="21"/>
    <n v="20"/>
    <n v="1392"/>
    <m/>
    <m/>
    <n v="1260"/>
    <n v="1260"/>
    <n v="5040"/>
    <n v="1260"/>
    <n v="1260"/>
    <n v="21"/>
    <n v="20"/>
    <n v="1392"/>
    <m/>
    <m/>
    <n v="1260"/>
    <n v="1260"/>
    <n v="5040"/>
    <n v="1260"/>
    <n v="1260"/>
    <n v="2520"/>
    <n v="12600"/>
  </r>
  <r>
    <n v="88"/>
    <s v="Program management"/>
    <s v="Grant management"/>
    <s v="3.2.1.1"/>
    <s v="11.1  Office related costs"/>
    <x v="0"/>
    <s v="SR"/>
    <x v="14"/>
    <s v="1C maintenance"/>
    <s v="N/A"/>
    <n v="39.511494252873568"/>
    <n v="2750"/>
    <m/>
    <m/>
    <n v="3"/>
    <n v="1"/>
    <n v="118.5344827586207"/>
    <n v="118.5344827586207"/>
    <n v="1"/>
    <n v="39.511494252873568"/>
    <n v="2750"/>
    <m/>
    <m/>
    <n v="118.5344827586207"/>
    <n v="118.5344827586207"/>
    <n v="474.13793103448279"/>
    <n v="118.5344827586207"/>
    <n v="118.5344827586207"/>
    <n v="1"/>
    <n v="39.511494252873568"/>
    <n v="2750"/>
    <m/>
    <m/>
    <n v="118.5344827586207"/>
    <n v="118.5344827586207"/>
    <n v="474.13793103448279"/>
    <n v="118.5344827586207"/>
    <n v="118.5344827586207"/>
    <n v="237.06896551724139"/>
    <n v="1185.344827586207"/>
  </r>
  <r>
    <n v="88"/>
    <s v="Program management"/>
    <s v="Grant management"/>
    <s v="3.2.1.1"/>
    <s v="11.1  Office related costs"/>
    <x v="0"/>
    <s v="SR"/>
    <x v="14"/>
    <s v="Bank charges"/>
    <s v="N/A"/>
    <n v="40"/>
    <n v="2784"/>
    <m/>
    <m/>
    <n v="3"/>
    <n v="1"/>
    <n v="120"/>
    <n v="120"/>
    <n v="1"/>
    <n v="40"/>
    <n v="2784"/>
    <m/>
    <m/>
    <n v="120"/>
    <n v="120"/>
    <n v="480"/>
    <n v="120"/>
    <n v="120"/>
    <n v="1"/>
    <n v="40"/>
    <n v="2784"/>
    <m/>
    <m/>
    <n v="120"/>
    <n v="120"/>
    <n v="480"/>
    <n v="120"/>
    <n v="120"/>
    <n v="240"/>
    <n v="1200"/>
  </r>
  <r>
    <n v="105"/>
    <s v="Programs to reduce human rights-related barriers to HIV services"/>
    <s v="HIV and HIV/TB-related legal services"/>
    <s v="3.2.1.1"/>
    <s v="3.1 TA Fees - Consultants"/>
    <x v="0"/>
    <s v="SR"/>
    <x v="14"/>
    <s v="External professional services: Coordinator. unit price includes 17,25 %"/>
    <n v="0.5"/>
    <n v="263.9912280701754"/>
    <n v="18373.789473684206"/>
    <n v="213.83289473684206"/>
    <n v="50.158333333333331"/>
    <n v="3"/>
    <n v="1"/>
    <n v="791.97368421052624"/>
    <n v="791.97368421052624"/>
    <n v="1"/>
    <n v="263.9912280701754"/>
    <n v="18373.789473684206"/>
    <n v="213.83289473684206"/>
    <n v="50.158333333333331"/>
    <n v="791.97368421052624"/>
    <n v="791.97368421052624"/>
    <n v="3167.894736842105"/>
    <n v="791.97368421052624"/>
    <n v="791.97368421052624"/>
    <n v="1"/>
    <n v="263.9912280701754"/>
    <n v="18373.789473684206"/>
    <n v="213.83289473684206"/>
    <n v="50.158333333333331"/>
    <n v="791.97368421052624"/>
    <n v="791.97368421052624"/>
    <n v="3167.894736842105"/>
    <n v="791.97368421052624"/>
    <n v="791.97368421052624"/>
    <n v="1583.9473684210525"/>
    <n v="7919.7368421052624"/>
  </r>
  <r>
    <n v="105"/>
    <s v="Programs to reduce human rights-related barriers to HIV services"/>
    <s v="HIV and HIV/TB-related legal services"/>
    <s v="3.2.1.1"/>
    <s v="3.1 TA Fees - Consultants"/>
    <x v="0"/>
    <s v="SR"/>
    <x v="14"/>
    <s v="External professional services: Financial director/Accountant. unit price includes 17,25 %"/>
    <n v="0.5"/>
    <n v="263.9912280701754"/>
    <n v="18373.789473684206"/>
    <n v="213.83289473684206"/>
    <n v="50.158333333333331"/>
    <n v="3"/>
    <n v="1"/>
    <n v="791.97368421052624"/>
    <n v="791.97368421052624"/>
    <n v="1"/>
    <n v="263.9912280701754"/>
    <n v="18373.789473684206"/>
    <n v="213.83289473684206"/>
    <n v="50.158333333333331"/>
    <n v="791.97368421052624"/>
    <n v="791.97368421052624"/>
    <n v="3167.894736842105"/>
    <n v="791.97368421052624"/>
    <n v="791.97368421052624"/>
    <n v="1"/>
    <n v="263.9912280701754"/>
    <n v="18373.789473684206"/>
    <n v="213.83289473684206"/>
    <n v="50.158333333333331"/>
    <n v="791.97368421052624"/>
    <n v="791.97368421052624"/>
    <n v="3167.894736842105"/>
    <n v="791.97368421052624"/>
    <n v="791.97368421052624"/>
    <n v="1583.9473684210525"/>
    <n v="7919.7368421052624"/>
  </r>
  <r>
    <n v="63"/>
    <s v="Program management"/>
    <s v="Grant management"/>
    <s v="3.1.1.1"/>
    <s v="1.1 Salaries - program management"/>
    <x v="0"/>
    <s v="SR"/>
    <x v="15"/>
    <s v="Personnel salaries: Coordinator. unit price includes 17,25 %"/>
    <n v="0.5"/>
    <n v="400"/>
    <n v="27839.999999999996"/>
    <n v="324"/>
    <n v="76"/>
    <n v="3"/>
    <n v="1"/>
    <n v="1200"/>
    <n v="1200"/>
    <n v="1"/>
    <n v="400"/>
    <n v="27839.999999999996"/>
    <n v="324"/>
    <n v="76"/>
    <n v="1200"/>
    <n v="1200"/>
    <n v="4800"/>
    <n v="1200"/>
    <n v="1200"/>
    <n v="1"/>
    <n v="400"/>
    <n v="27839.999999999996"/>
    <n v="324"/>
    <n v="76"/>
    <n v="1200"/>
    <n v="1200"/>
    <n v="4800"/>
    <n v="1200"/>
    <n v="1200"/>
    <n v="2400"/>
    <n v="12000"/>
  </r>
  <r>
    <n v="63"/>
    <s v="Program management"/>
    <s v="Grant management"/>
    <s v="3.1.1.1"/>
    <s v="1.1 Salaries - program management"/>
    <x v="0"/>
    <s v="SR"/>
    <x v="15"/>
    <s v="Personnel salaries: Accountant. unit price includes 17,25 %"/>
    <n v="0.5"/>
    <n v="300"/>
    <n v="20880"/>
    <n v="243"/>
    <n v="57"/>
    <n v="3"/>
    <n v="2"/>
    <n v="1800"/>
    <n v="1800"/>
    <n v="1"/>
    <n v="300"/>
    <n v="20880"/>
    <n v="243"/>
    <n v="57"/>
    <n v="900"/>
    <n v="900"/>
    <n v="5400"/>
    <n v="900"/>
    <n v="900"/>
    <n v="1"/>
    <n v="300"/>
    <n v="20880"/>
    <n v="243"/>
    <n v="57"/>
    <n v="900"/>
    <n v="900"/>
    <n v="3600"/>
    <n v="900"/>
    <n v="900"/>
    <n v="1800"/>
    <n v="10800"/>
  </r>
  <r>
    <n v="71"/>
    <s v="RSSH: Community responses and systems"/>
    <s v="Institutional capacity building, planning and leadership development"/>
    <s v="3.1.1.1"/>
    <s v="1.2 Salaries - outreach workers, medical staff and other service providers"/>
    <x v="0"/>
    <s v="SR"/>
    <x v="15"/>
    <s v="Personnel salaries: Lawyer. unit price includes 17,25 %"/>
    <n v="0.5"/>
    <n v="400"/>
    <n v="27839.999999999996"/>
    <n v="324"/>
    <n v="76"/>
    <n v="3"/>
    <n v="3"/>
    <n v="3600"/>
    <n v="3600"/>
    <n v="1"/>
    <n v="400"/>
    <n v="27839.999999999996"/>
    <n v="324"/>
    <n v="76"/>
    <n v="1200"/>
    <n v="1200"/>
    <n v="9600"/>
    <n v="1200"/>
    <n v="1200"/>
    <n v="1"/>
    <n v="400"/>
    <n v="27839.999999999996"/>
    <n v="324"/>
    <n v="76"/>
    <n v="1200"/>
    <n v="1200"/>
    <n v="4800"/>
    <n v="1200"/>
    <n v="1200"/>
    <n v="2400"/>
    <n v="16800"/>
  </r>
  <r>
    <n v="71"/>
    <s v="RSSH: Community responses and systems"/>
    <s v="Institutional capacity building, planning and leadership development"/>
    <s v="3.1.1.1"/>
    <s v="1.2 Salaries - outreach workers, medical staff and other service providers"/>
    <x v="0"/>
    <s v="SR"/>
    <x v="15"/>
    <s v="Personnel salaries: Manager to work with the community . unit price includes 17,25 %"/>
    <n v="0.5"/>
    <n v="380"/>
    <n v="26447.999999999996"/>
    <n v="307.8"/>
    <n v="72.199999999999989"/>
    <n v="3"/>
    <n v="2"/>
    <n v="2280"/>
    <n v="2280"/>
    <n v="1"/>
    <n v="380"/>
    <n v="26447.999999999996"/>
    <n v="307.8"/>
    <n v="72.199999999999989"/>
    <n v="1140"/>
    <n v="1140"/>
    <n v="6840"/>
    <n v="1140"/>
    <n v="1140"/>
    <n v="1"/>
    <n v="380"/>
    <n v="26447.999999999996"/>
    <n v="307.8"/>
    <n v="72.199999999999989"/>
    <n v="1140"/>
    <n v="1140"/>
    <n v="4560"/>
    <n v="1140"/>
    <n v="1140"/>
    <n v="2280"/>
    <n v="13680"/>
  </r>
  <r>
    <n v="71"/>
    <s v="RSSH: Community responses and systems"/>
    <s v="Institutional capacity building, planning and leadership development"/>
    <s v="3.1.1.1"/>
    <s v="1.2 Salaries - outreach workers, medical staff and other service providers"/>
    <x v="0"/>
    <s v="SR"/>
    <x v="15"/>
    <s v="Personnel salaries:  Specialist on advocacy. unit price includes 17,25 %"/>
    <n v="0.5"/>
    <n v="299.70760233918099"/>
    <n v="20859.649122806997"/>
    <n v="242.76315789473659"/>
    <n v="56.9444444444444"/>
    <n v="3"/>
    <n v="2"/>
    <n v="1798.245614035086"/>
    <n v="1798.245614035086"/>
    <n v="1"/>
    <n v="299.70760233918099"/>
    <n v="20859.649122806997"/>
    <n v="242.76315789473659"/>
    <n v="56.9444444444444"/>
    <n v="899.12280701754298"/>
    <n v="899.12280701754298"/>
    <n v="5394.7368421052579"/>
    <n v="899.12280701754298"/>
    <n v="899.12280701754298"/>
    <n v="1"/>
    <n v="299.70760233918099"/>
    <n v="20859.649122806997"/>
    <n v="242.76315789473659"/>
    <n v="56.9444444444444"/>
    <n v="899.12280701754298"/>
    <n v="899.12280701754298"/>
    <n v="3596.4912280701719"/>
    <n v="899.12280701754298"/>
    <n v="899.12280701754298"/>
    <n v="1798.245614035086"/>
    <n v="10789.473684210516"/>
  </r>
  <r>
    <n v="86"/>
    <s v="Program management"/>
    <s v="Grant management"/>
    <s v="3.1.1.1"/>
    <s v="11.1  Office related costs"/>
    <x v="0"/>
    <s v="SR"/>
    <x v="15"/>
    <s v="Rent of office &amp; public utilities"/>
    <s v="N/A"/>
    <n v="365.4970760233918"/>
    <n v="25438.596491228069"/>
    <m/>
    <m/>
    <n v="3"/>
    <n v="2"/>
    <n v="2192.9824561403507"/>
    <n v="2192.9824561403507"/>
    <n v="1"/>
    <n v="365.4970760233918"/>
    <n v="25438.596491228069"/>
    <m/>
    <m/>
    <n v="1096.4912280701753"/>
    <n v="1096.4912280701753"/>
    <n v="6578.9473684210525"/>
    <n v="1096.4912280701753"/>
    <n v="1096.4912280701753"/>
    <n v="1"/>
    <n v="365.4970760233918"/>
    <n v="25438.596491228069"/>
    <m/>
    <m/>
    <n v="1096.4912280701753"/>
    <n v="1096.4912280701753"/>
    <n v="4385.9649122807014"/>
    <n v="1096.4912280701753"/>
    <n v="1096.4912280701753"/>
    <n v="2192.9824561403507"/>
    <n v="13157.894736842105"/>
  </r>
  <r>
    <n v="86"/>
    <s v="Program management"/>
    <s v="Grant management"/>
    <s v="3.1.1.1"/>
    <s v="11.1  Office related costs"/>
    <x v="0"/>
    <s v="SR"/>
    <x v="15"/>
    <s v="Communication cost and internet"/>
    <s v="N/A"/>
    <n v="54.707602339181285"/>
    <n v="3807.6491228070172"/>
    <m/>
    <m/>
    <n v="3"/>
    <n v="2"/>
    <n v="328.24561403508773"/>
    <n v="328.24561403508773"/>
    <n v="1"/>
    <n v="54.707602339181285"/>
    <n v="3807.6491228070172"/>
    <m/>
    <m/>
    <n v="164.12280701754386"/>
    <n v="164.12280701754386"/>
    <n v="984.73684210526324"/>
    <n v="164.12280701754386"/>
    <n v="164.12280701754386"/>
    <n v="1"/>
    <n v="54.707602339181285"/>
    <n v="3807.6491228070172"/>
    <m/>
    <m/>
    <n v="164.12280701754386"/>
    <n v="164.12280701754386"/>
    <n v="656.49122807017545"/>
    <n v="164.12280701754386"/>
    <n v="164.12280701754386"/>
    <n v="328.24561403508773"/>
    <n v="1969.4736842105265"/>
  </r>
  <r>
    <n v="86"/>
    <s v="Program management"/>
    <s v="Grant management"/>
    <s v="3.1.1.1"/>
    <s v="11.1  Office related costs"/>
    <x v="0"/>
    <s v="SR"/>
    <x v="15"/>
    <s v="Stationery and other office supplies"/>
    <s v="N/A"/>
    <n v="27.777777777777775"/>
    <n v="1933.333333333333"/>
    <m/>
    <m/>
    <n v="3"/>
    <n v="2"/>
    <n v="166.66666666666666"/>
    <n v="166.66666666666666"/>
    <n v="1"/>
    <n v="27.777777777777775"/>
    <n v="1933.333333333333"/>
    <m/>
    <m/>
    <n v="83.333333333333329"/>
    <n v="83.333333333333329"/>
    <n v="499.99999999999994"/>
    <n v="83.333333333333329"/>
    <n v="83.333333333333329"/>
    <n v="1"/>
    <n v="27.777777777777775"/>
    <n v="1933.333333333333"/>
    <m/>
    <m/>
    <n v="83.333333333333329"/>
    <n v="83.333333333333329"/>
    <n v="333.33333333333331"/>
    <n v="83.333333333333329"/>
    <n v="83.333333333333329"/>
    <n v="166.66666666666666"/>
    <n v="999.99999999999989"/>
  </r>
  <r>
    <n v="86"/>
    <s v="Program management"/>
    <s v="Grant management"/>
    <s v="3.1.1.1"/>
    <s v="11.1  Office related costs"/>
    <x v="0"/>
    <s v="SR"/>
    <x v="15"/>
    <s v="1C maintenance"/>
    <s v="N/A"/>
    <n v="39.511494252873568"/>
    <n v="2750"/>
    <m/>
    <m/>
    <n v="3"/>
    <n v="2"/>
    <n v="237.06896551724139"/>
    <n v="237.06896551724139"/>
    <n v="1"/>
    <n v="39.511494252873568"/>
    <n v="2750"/>
    <m/>
    <m/>
    <n v="118.5344827586207"/>
    <n v="118.5344827586207"/>
    <n v="711.20689655172418"/>
    <n v="118.5344827586207"/>
    <n v="118.5344827586207"/>
    <n v="1"/>
    <n v="39.511494252873568"/>
    <n v="2750"/>
    <m/>
    <m/>
    <n v="118.5344827586207"/>
    <n v="118.5344827586207"/>
    <n v="474.13793103448279"/>
    <n v="118.5344827586207"/>
    <n v="118.5344827586207"/>
    <n v="237.06896551724139"/>
    <n v="1422.4137931034484"/>
  </r>
  <r>
    <n v="86"/>
    <s v="Program management"/>
    <s v="Grant management"/>
    <s v="3.1.1.1"/>
    <s v="11.1  Office related costs"/>
    <x v="0"/>
    <s v="SR"/>
    <x v="15"/>
    <s v="Bank charges"/>
    <s v="N/A"/>
    <n v="40"/>
    <n v="2784"/>
    <m/>
    <m/>
    <n v="3"/>
    <n v="2"/>
    <n v="240"/>
    <n v="240"/>
    <n v="1"/>
    <n v="40"/>
    <n v="2784"/>
    <m/>
    <m/>
    <n v="120"/>
    <n v="120"/>
    <n v="720"/>
    <n v="120"/>
    <n v="120"/>
    <n v="1"/>
    <n v="40"/>
    <n v="2784"/>
    <m/>
    <m/>
    <n v="120"/>
    <n v="120"/>
    <n v="480"/>
    <n v="120"/>
    <n v="120"/>
    <n v="240"/>
    <n v="1440"/>
  </r>
  <r>
    <n v="50"/>
    <s v="RSSH: Community responses and systems"/>
    <s v="Institutional capacity building, planning and leadership development"/>
    <s v="3.1.1.1"/>
    <s v="2.3 Supervision/surveys/data collection related per diems/transport/other costs"/>
    <x v="0"/>
    <s v="SR"/>
    <x v="15"/>
    <s v="Transportation costs and M&amp;E expenses"/>
    <s v="N/A"/>
    <n v="220"/>
    <n v="15311.999999999998"/>
    <m/>
    <m/>
    <n v="3"/>
    <n v="2"/>
    <n v="1320"/>
    <n v="1320"/>
    <n v="1"/>
    <n v="220"/>
    <n v="15311.999999999998"/>
    <m/>
    <m/>
    <n v="660"/>
    <n v="660"/>
    <n v="3960"/>
    <n v="660"/>
    <n v="660"/>
    <n v="1"/>
    <n v="220"/>
    <n v="15311.999999999998"/>
    <m/>
    <m/>
    <n v="660"/>
    <n v="660"/>
    <n v="2640"/>
    <n v="660"/>
    <n v="660"/>
    <n v="1320"/>
    <n v="7920"/>
  </r>
  <r>
    <n v="54"/>
    <s v="RSSH: Community responses and systems"/>
    <s v="Institutional capacity building, planning and leadership development"/>
    <s v="3.1.1.1"/>
    <s v="2.4 Meeting/Advocacy related per diems/transport/other costs"/>
    <x v="0"/>
    <s v="SR"/>
    <x v="15"/>
    <s v="Meetings with partners, community, etc. (1 per quarter)"/>
    <s v="N/A"/>
    <n v="325.29239766081866"/>
    <n v="22640.350877192977"/>
    <m/>
    <m/>
    <n v="1"/>
    <n v="2"/>
    <n v="650.58479532163733"/>
    <n v="650.58479532163733"/>
    <n v="1"/>
    <n v="325.29239766081866"/>
    <n v="22640.350877192977"/>
    <m/>
    <m/>
    <n v="325.29239766081866"/>
    <n v="325.29239766081866"/>
    <n v="1951.7543859649118"/>
    <n v="325.29239766081866"/>
    <n v="325.29239766081866"/>
    <n v="1"/>
    <n v="325.29239766081866"/>
    <n v="22640.350877192977"/>
    <m/>
    <m/>
    <n v="325.29239766081866"/>
    <n v="325.29239766081866"/>
    <n v="1301.1695906432747"/>
    <n v="325.29239766081866"/>
    <n v="325.29239766081866"/>
    <n v="650.58479532163733"/>
    <n v="3903.5087719298235"/>
  </r>
  <r>
    <n v="54"/>
    <s v="RSSH: Community responses and systems"/>
    <s v="Institutional capacity building, planning and leadership development"/>
    <s v="3.1.1.1"/>
    <s v="2.4 Meeting/Advocacy related per diems/transport/other costs"/>
    <x v="0"/>
    <s v="SR"/>
    <x v="15"/>
    <s v="Forum for PLHIV "/>
    <s v="N/A"/>
    <n v="93"/>
    <n v="6472.7999999999993"/>
    <m/>
    <m/>
    <n v="1"/>
    <n v="94"/>
    <n v="8742"/>
    <m/>
    <m/>
    <m/>
    <m/>
    <m/>
    <m/>
    <n v="0"/>
    <n v="0"/>
    <n v="8742"/>
    <n v="0"/>
    <n v="0"/>
    <m/>
    <m/>
    <m/>
    <m/>
    <m/>
    <n v="0"/>
    <n v="0"/>
    <n v="0"/>
    <n v="0"/>
    <n v="0"/>
    <n v="0"/>
    <n v="8742"/>
  </r>
  <r>
    <n v="64"/>
    <s v="Program management"/>
    <s v="Grant management"/>
    <s v="3.1.1.1"/>
    <s v="1.1 Salaries - program management"/>
    <x v="1"/>
    <s v="SR"/>
    <x v="16"/>
    <s v="Personnel salaries: Coordinator. unit price includes 17,25 %"/>
    <n v="0.5"/>
    <n v="353"/>
    <n v="24568.799999999999"/>
    <n v="285.93"/>
    <n v="67.069999999999993"/>
    <n v="3"/>
    <n v="1"/>
    <n v="1059"/>
    <n v="1059"/>
    <n v="1"/>
    <n v="353"/>
    <n v="24568.799999999999"/>
    <n v="285.93"/>
    <n v="67.069999999999993"/>
    <n v="1059"/>
    <n v="1059"/>
    <n v="4236"/>
    <n v="1059"/>
    <n v="1059"/>
    <n v="1"/>
    <n v="353"/>
    <n v="24568.799999999999"/>
    <n v="285.93"/>
    <n v="67.069999999999993"/>
    <n v="1059"/>
    <n v="1059"/>
    <n v="4236"/>
    <n v="1059"/>
    <n v="1059"/>
    <n v="2118"/>
    <n v="10590"/>
  </r>
  <r>
    <n v="64"/>
    <s v="Program management"/>
    <s v="Grant management"/>
    <s v="3.1.1.1"/>
    <s v="1.1 Salaries - program management"/>
    <x v="1"/>
    <s v="SR"/>
    <x v="16"/>
    <s v="Personnel salaries: Accountant. unit price includes 17,25 %"/>
    <n v="0.5"/>
    <n v="280"/>
    <n v="19488"/>
    <n v="226.8"/>
    <n v="53.199999999999989"/>
    <n v="3"/>
    <n v="1"/>
    <n v="840"/>
    <n v="840"/>
    <n v="1"/>
    <n v="280"/>
    <n v="19488"/>
    <n v="226.8"/>
    <n v="53.199999999999989"/>
    <n v="840"/>
    <n v="840"/>
    <n v="3360"/>
    <n v="840"/>
    <n v="840"/>
    <n v="1"/>
    <n v="280"/>
    <n v="19488"/>
    <n v="226.8"/>
    <n v="53.199999999999989"/>
    <n v="840"/>
    <n v="840"/>
    <n v="3360"/>
    <n v="840"/>
    <n v="840"/>
    <n v="1680"/>
    <n v="8400"/>
  </r>
  <r>
    <n v="72"/>
    <s v="RSSH: Community responses and systems"/>
    <s v="Institutional capacity building, planning and leadership development"/>
    <s v="3.1.1.1"/>
    <s v="1.2 Salaries - outreach workers, medical staff and other service providers"/>
    <x v="1"/>
    <s v="SR"/>
    <x v="16"/>
    <s v="Personnel salaries: Lawyer. unit price includes 17,25 %"/>
    <n v="0.5"/>
    <n v="309.45419103313799"/>
    <n v="21538.011695906403"/>
    <n v="250.6578947368418"/>
    <n v="58.796296296296191"/>
    <n v="3"/>
    <n v="1"/>
    <n v="928.36257309941402"/>
    <n v="928.36257309941402"/>
    <n v="1"/>
    <n v="309.45419103313799"/>
    <n v="21538.011695906403"/>
    <n v="250.6578947368418"/>
    <n v="58.796296296296191"/>
    <n v="928.36257309941402"/>
    <n v="928.36257309941402"/>
    <n v="3713.4502923976561"/>
    <n v="928.36257309941402"/>
    <n v="928.36257309941402"/>
    <n v="1"/>
    <n v="309.45419103313799"/>
    <n v="21538.011695906403"/>
    <n v="250.6578947368418"/>
    <n v="58.796296296296191"/>
    <n v="928.36257309941402"/>
    <n v="928.36257309941402"/>
    <n v="3713.4502923976561"/>
    <n v="928.36257309941402"/>
    <n v="928.36257309941402"/>
    <n v="1856.725146198828"/>
    <n v="9283.6257309941393"/>
  </r>
  <r>
    <n v="72"/>
    <s v="RSSH: Community responses and systems"/>
    <s v="Institutional capacity building, planning and leadership development"/>
    <s v="3.1.1.1"/>
    <s v="1.2 Salaries - outreach workers, medical staff and other service providers"/>
    <x v="1"/>
    <s v="SR"/>
    <x v="16"/>
    <s v="Personnel salaries: Manager to work with the community . unit price includes 17,25 %"/>
    <n v="0.5"/>
    <n v="280"/>
    <n v="19488"/>
    <n v="226.8"/>
    <n v="53.199999999999989"/>
    <n v="3"/>
    <n v="1"/>
    <n v="840"/>
    <n v="840"/>
    <n v="1"/>
    <n v="280"/>
    <n v="19488"/>
    <n v="226.8"/>
    <n v="53.199999999999989"/>
    <n v="840"/>
    <n v="840"/>
    <n v="3360"/>
    <n v="840"/>
    <n v="840"/>
    <n v="1"/>
    <n v="280"/>
    <n v="19488"/>
    <n v="226.8"/>
    <n v="53.199999999999989"/>
    <n v="840"/>
    <n v="840"/>
    <n v="3360"/>
    <n v="840"/>
    <n v="840"/>
    <n v="1680"/>
    <n v="8400"/>
  </r>
  <r>
    <n v="72"/>
    <s v="RSSH: Community responses and systems"/>
    <s v="Institutional capacity building, planning and leadership development"/>
    <s v="3.1.1.1"/>
    <s v="1.2 Salaries - outreach workers, medical staff and other service providers"/>
    <x v="1"/>
    <s v="SR"/>
    <x v="16"/>
    <s v="Personnel salaries:  Specialist on advocacy. unit price includes 17,25 %"/>
    <n v="0.5"/>
    <n v="250"/>
    <n v="17400"/>
    <n v="202.5"/>
    <n v="47.5"/>
    <n v="3"/>
    <n v="1"/>
    <n v="750"/>
    <n v="750"/>
    <n v="1"/>
    <n v="250"/>
    <n v="17400"/>
    <n v="202.5"/>
    <n v="47.5"/>
    <n v="750"/>
    <n v="750"/>
    <n v="3000"/>
    <n v="750"/>
    <n v="750"/>
    <n v="1"/>
    <n v="250"/>
    <n v="17400"/>
    <n v="202.5"/>
    <n v="47.5"/>
    <n v="750"/>
    <n v="750"/>
    <n v="3000"/>
    <n v="750"/>
    <n v="750"/>
    <n v="1500"/>
    <n v="7500"/>
  </r>
  <r>
    <n v="87"/>
    <s v="Program management"/>
    <s v="Grant management"/>
    <s v="3.1.1.1"/>
    <s v="11.1  Office related costs"/>
    <x v="1"/>
    <s v="SR"/>
    <x v="16"/>
    <s v="Rent of office &amp; public utilities"/>
    <s v="N/A"/>
    <n v="365.4970760233918"/>
    <n v="25438.596491228069"/>
    <m/>
    <m/>
    <n v="3"/>
    <n v="1"/>
    <n v="1096.4912280701753"/>
    <n v="1096.4912280701753"/>
    <n v="1"/>
    <n v="365.4970760233918"/>
    <n v="25438.596491228069"/>
    <m/>
    <m/>
    <n v="1096.4912280701753"/>
    <n v="1096.4912280701753"/>
    <n v="4385.9649122807014"/>
    <n v="1096.4912280701753"/>
    <n v="1096.4912280701753"/>
    <n v="1"/>
    <n v="365.4970760233918"/>
    <n v="25438.596491228069"/>
    <m/>
    <m/>
    <n v="1096.4912280701753"/>
    <n v="1096.4912280701753"/>
    <n v="4385.9649122807014"/>
    <n v="1096.4912280701753"/>
    <n v="1096.4912280701753"/>
    <n v="2192.9824561403507"/>
    <n v="10964.912280701754"/>
  </r>
  <r>
    <n v="87"/>
    <s v="Program management"/>
    <s v="Grant management"/>
    <s v="3.1.1.1"/>
    <s v="11.1  Office related costs"/>
    <x v="1"/>
    <s v="SR"/>
    <x v="16"/>
    <s v="Communication cost and internet"/>
    <s v="N/A"/>
    <n v="54.707602339181285"/>
    <n v="3807.6491228070172"/>
    <m/>
    <m/>
    <n v="3"/>
    <n v="1"/>
    <n v="164.12280701754386"/>
    <n v="164.12280701754386"/>
    <n v="1"/>
    <n v="54.707602339181285"/>
    <n v="3807.6491228070172"/>
    <m/>
    <m/>
    <n v="164.12280701754386"/>
    <n v="164.12280701754386"/>
    <n v="656.49122807017545"/>
    <n v="164.12280701754386"/>
    <n v="164.12280701754386"/>
    <n v="1"/>
    <n v="54.707602339181285"/>
    <n v="3807.6491228070172"/>
    <m/>
    <m/>
    <n v="164.12280701754386"/>
    <n v="164.12280701754386"/>
    <n v="656.49122807017545"/>
    <n v="164.12280701754386"/>
    <n v="164.12280701754386"/>
    <n v="328.24561403508773"/>
    <n v="1641.2280701754387"/>
  </r>
  <r>
    <n v="87"/>
    <s v="Program management"/>
    <s v="Grant management"/>
    <s v="3.1.1.1"/>
    <s v="11.1  Office related costs"/>
    <x v="1"/>
    <s v="SR"/>
    <x v="16"/>
    <s v="Stationery and other office supplies"/>
    <s v="N/A"/>
    <n v="27.777777777777775"/>
    <n v="1933.333333333333"/>
    <m/>
    <m/>
    <n v="3"/>
    <n v="1"/>
    <n v="83.333333333333329"/>
    <n v="83.333333333333329"/>
    <n v="1"/>
    <n v="27.777777777777775"/>
    <n v="1933.333333333333"/>
    <m/>
    <m/>
    <n v="83.333333333333329"/>
    <n v="83.333333333333329"/>
    <n v="333.33333333333331"/>
    <n v="83.333333333333329"/>
    <n v="83.333333333333329"/>
    <n v="1"/>
    <n v="27.777777777777775"/>
    <n v="1933.333333333333"/>
    <m/>
    <m/>
    <n v="83.333333333333329"/>
    <n v="83.333333333333329"/>
    <n v="333.33333333333331"/>
    <n v="83.333333333333329"/>
    <n v="83.333333333333329"/>
    <n v="166.66666666666666"/>
    <n v="833.33333333333326"/>
  </r>
  <r>
    <n v="87"/>
    <s v="Program management"/>
    <s v="Grant management"/>
    <s v="3.1.1.1"/>
    <s v="11.1  Office related costs"/>
    <x v="1"/>
    <s v="SR"/>
    <x v="16"/>
    <s v="1C maintenance"/>
    <s v="N/A"/>
    <n v="39.511494252873568"/>
    <n v="2750"/>
    <m/>
    <m/>
    <n v="3"/>
    <n v="1"/>
    <n v="118.5344827586207"/>
    <n v="118.5344827586207"/>
    <n v="1"/>
    <n v="39.511494252873568"/>
    <n v="2750"/>
    <m/>
    <m/>
    <n v="118.5344827586207"/>
    <n v="118.5344827586207"/>
    <n v="474.13793103448279"/>
    <n v="118.5344827586207"/>
    <n v="118.5344827586207"/>
    <n v="1"/>
    <n v="39.511494252873568"/>
    <n v="2750"/>
    <m/>
    <m/>
    <n v="118.5344827586207"/>
    <n v="118.5344827586207"/>
    <n v="474.13793103448279"/>
    <n v="118.5344827586207"/>
    <n v="118.5344827586207"/>
    <n v="237.06896551724139"/>
    <n v="1185.344827586207"/>
  </r>
  <r>
    <n v="87"/>
    <s v="Program management"/>
    <s v="Grant management"/>
    <s v="3.1.1.1"/>
    <s v="11.1  Office related costs"/>
    <x v="1"/>
    <s v="SR"/>
    <x v="16"/>
    <s v="Bank charges"/>
    <s v="N/A"/>
    <n v="40"/>
    <n v="2784"/>
    <m/>
    <m/>
    <n v="3"/>
    <n v="1"/>
    <n v="120"/>
    <n v="120"/>
    <n v="1"/>
    <n v="40"/>
    <n v="2784"/>
    <m/>
    <m/>
    <n v="120"/>
    <n v="120"/>
    <n v="480"/>
    <n v="120"/>
    <n v="120"/>
    <n v="1"/>
    <n v="40"/>
    <n v="2784"/>
    <m/>
    <m/>
    <n v="120"/>
    <n v="120"/>
    <n v="480"/>
    <n v="120"/>
    <n v="120"/>
    <n v="240"/>
    <n v="1200"/>
  </r>
  <r>
    <n v="51"/>
    <s v="RSSH: Community responses and systems"/>
    <s v="Institutional capacity building, planning and leadership development"/>
    <s v="3.1.1.1"/>
    <s v="2.3 Supervision/surveys/data collection related per diems/transport/other costs"/>
    <x v="1"/>
    <s v="SR"/>
    <x v="16"/>
    <s v="Transportation costs and M&amp;E expenses"/>
    <s v="N/A"/>
    <n v="150"/>
    <n v="10440"/>
    <m/>
    <m/>
    <n v="3"/>
    <n v="1"/>
    <n v="450"/>
    <n v="450"/>
    <n v="1"/>
    <n v="150"/>
    <n v="10440"/>
    <m/>
    <m/>
    <n v="450"/>
    <n v="450"/>
    <n v="1800"/>
    <n v="450"/>
    <n v="450"/>
    <n v="1"/>
    <n v="150"/>
    <n v="10440"/>
    <m/>
    <m/>
    <n v="450"/>
    <n v="450"/>
    <n v="1800"/>
    <n v="450"/>
    <n v="450"/>
    <n v="900"/>
    <n v="4500"/>
  </r>
  <r>
    <n v="55"/>
    <s v="RSSH: Community responses and systems"/>
    <s v="Institutional capacity building, planning and leadership development"/>
    <s v="3.1.1.1"/>
    <s v="2.4 Meeting/Advocacy related per diems/transport/other costs"/>
    <x v="1"/>
    <s v="SR"/>
    <x v="16"/>
    <s v="Meetings with partners, community, etc. (1 per quarter)"/>
    <s v="N/A"/>
    <n v="325.29239766081866"/>
    <n v="22640.350877192977"/>
    <m/>
    <m/>
    <n v="1"/>
    <n v="1"/>
    <n v="325.29239766081866"/>
    <n v="325.29239766081866"/>
    <n v="1"/>
    <n v="325.29239766081866"/>
    <n v="22640.350877192977"/>
    <m/>
    <m/>
    <n v="325.29239766081866"/>
    <n v="325.29239766081866"/>
    <n v="1301.1695906432747"/>
    <n v="325.29239766081866"/>
    <n v="325.29239766081866"/>
    <n v="1"/>
    <n v="325.29239766081866"/>
    <n v="22640.350877192977"/>
    <m/>
    <m/>
    <n v="325.29239766081866"/>
    <n v="325.29239766081866"/>
    <n v="1301.1695906432747"/>
    <n v="325.29239766081866"/>
    <n v="325.29239766081866"/>
    <n v="650.58479532163733"/>
    <n v="3252.9239766081864"/>
  </r>
  <r>
    <n v="47"/>
    <s v="Programs to reduce human rights-related barriers to HIV services"/>
    <s v="HIV and HIV/TB-related legal services"/>
    <s v="3.2.1.1"/>
    <s v="2.4 Meeting/Advocacy related per diems/transport/other costs"/>
    <x v="0"/>
    <s v="PR"/>
    <x v="17"/>
    <s v="Trainings/meetings on human rights, advocacy, etc. for total number of part- 120 pers*93$"/>
    <s v="N/A"/>
    <n v="93"/>
    <n v="6472.7999999999993"/>
    <m/>
    <m/>
    <n v="1"/>
    <n v="30"/>
    <n v="2790"/>
    <n v="2790"/>
    <n v="30"/>
    <n v="93"/>
    <n v="6472.7999999999993"/>
    <m/>
    <m/>
    <n v="2790"/>
    <n v="2790"/>
    <n v="11160"/>
    <m/>
    <m/>
    <m/>
    <m/>
    <m/>
    <m/>
    <m/>
    <m/>
    <m/>
    <n v="0"/>
    <m/>
    <m/>
    <n v="0"/>
    <n v="11160"/>
  </r>
  <r>
    <n v="67"/>
    <s v="Program management"/>
    <s v="Grant management"/>
    <m/>
    <s v="1.1 Salaries - program management"/>
    <x v="1"/>
    <s v="SR"/>
    <x v="18"/>
    <s v="Support to NGO, which will  be  monitoring TB patients adherence to treatment during continuous phase and distributing motivational payments to those adherent TB patients who are not missing the treatment:: Salaries for NGO staff: Coordinator"/>
    <n v="0.5"/>
    <n v="440"/>
    <n v="30623.999999999996"/>
    <n v="356.4"/>
    <n v="159.5"/>
    <n v="3"/>
    <n v="1"/>
    <n v="1547.6999999999998"/>
    <n v="1547.6999999999998"/>
    <n v="1"/>
    <n v="440"/>
    <n v="30623.999999999996"/>
    <n v="356.4"/>
    <n v="159.5"/>
    <n v="1547.6999999999998"/>
    <n v="1547.6999999999998"/>
    <n v="6190.7999999999993"/>
    <n v="1547.6999999999998"/>
    <n v="1547.6999999999998"/>
    <n v="1"/>
    <n v="440"/>
    <n v="30623.999999999996"/>
    <n v="356.4"/>
    <n v="159.5"/>
    <n v="1547.6999999999998"/>
    <n v="1547.6999999999998"/>
    <n v="6190.7999999999993"/>
    <n v="1547.6999999999998"/>
    <n v="1547.6999999999998"/>
    <n v="3095.3999999999996"/>
    <n v="15476.999999999998"/>
  </r>
  <r>
    <n v="67"/>
    <s v="Program management"/>
    <s v="Grant management"/>
    <m/>
    <s v="1.1 Salaries - program management"/>
    <x v="1"/>
    <s v="SR"/>
    <x v="18"/>
    <s v="Support to NGO, which will  be  monitoring TB patients adherence to treatment during continuous phase and distributing motivational payments to those adherent TB patients who are not missing the treatment:: Salaries for NGO staff: Accountant"/>
    <n v="0.5"/>
    <n v="300"/>
    <n v="20880"/>
    <n v="243"/>
    <n v="108.75"/>
    <n v="3"/>
    <n v="1"/>
    <n v="1055.25"/>
    <n v="1055.25"/>
    <n v="1"/>
    <n v="300"/>
    <n v="20880"/>
    <n v="243"/>
    <n v="108.75"/>
    <n v="1055.25"/>
    <n v="1055.25"/>
    <n v="4221"/>
    <n v="1055.25"/>
    <n v="1055.25"/>
    <n v="1"/>
    <n v="300"/>
    <n v="20880"/>
    <n v="243"/>
    <n v="108.75"/>
    <n v="1055.25"/>
    <n v="1055.25"/>
    <n v="4221"/>
    <n v="1055.25"/>
    <n v="1055.25"/>
    <n v="2110.5"/>
    <n v="10552.5"/>
  </r>
  <r>
    <n v="69"/>
    <s v="MDR-TB"/>
    <s v="Community MDR-TB care delivery"/>
    <m/>
    <s v="1.2 Salaries - outreach workers, medical staff and other service providers"/>
    <x v="1"/>
    <s v="SR"/>
    <x v="18"/>
    <s v="Support to NGO, which will  be  monitoring TB patients adherence to treatment during continuous phase and distributing motivational payments to those adherent TB patients who are not missing the treatment:: Salaries for NGO staff: M&amp;E Specialist"/>
    <n v="0.5"/>
    <n v="360"/>
    <n v="25055.999999999996"/>
    <n v="291.60000000000002"/>
    <n v="130.49999999999997"/>
    <n v="3"/>
    <n v="1"/>
    <n v="1266.3000000000002"/>
    <n v="1266.3000000000002"/>
    <n v="1"/>
    <n v="360"/>
    <n v="25055.999999999996"/>
    <n v="291.60000000000002"/>
    <n v="130.49999999999997"/>
    <n v="1266.3000000000002"/>
    <n v="1266.3000000000002"/>
    <n v="5065.2000000000007"/>
    <n v="1266.3000000000002"/>
    <n v="1266.3000000000002"/>
    <n v="1"/>
    <n v="360"/>
    <n v="25055.999999999996"/>
    <n v="291.60000000000002"/>
    <n v="130.49999999999997"/>
    <n v="1266.3000000000002"/>
    <n v="1266.3000000000002"/>
    <n v="5065.2000000000007"/>
    <n v="1266.3000000000002"/>
    <n v="1266.3000000000002"/>
    <n v="2532.6000000000004"/>
    <n v="12663.000000000002"/>
  </r>
  <r>
    <n v="69"/>
    <s v="MDR-TB"/>
    <s v="Community MDR-TB care delivery"/>
    <m/>
    <s v="1.2 Salaries - outreach workers, medical staff and other service providers"/>
    <x v="1"/>
    <s v="SR"/>
    <x v="18"/>
    <s v="Support to NGO, which will  be  monitoring TB patients adherence to treatment during continuous phase and distributing motivational payments to those adherent TB patients who are not missing the treatment:: Salaries for NGO staff: Case-manager"/>
    <n v="0.5"/>
    <n v="240"/>
    <n v="16704"/>
    <n v="194.4"/>
    <n v="87"/>
    <n v="3"/>
    <n v="4"/>
    <n v="3376.7999999999997"/>
    <n v="3376.7999999999997"/>
    <n v="4"/>
    <n v="240"/>
    <n v="16704"/>
    <n v="194.4"/>
    <n v="87"/>
    <n v="3376.7999999999997"/>
    <n v="3376.7999999999997"/>
    <n v="13507.199999999999"/>
    <n v="3376.7999999999997"/>
    <n v="3376.7999999999997"/>
    <n v="4"/>
    <n v="240"/>
    <n v="16704"/>
    <n v="194.4"/>
    <n v="87"/>
    <n v="3376.7999999999997"/>
    <n v="3376.7999999999997"/>
    <n v="13507.199999999999"/>
    <n v="3376.7999999999997"/>
    <n v="3376.7999999999997"/>
    <n v="6753.5999999999995"/>
    <n v="33768"/>
  </r>
  <r>
    <n v="69"/>
    <s v="MDR-TB"/>
    <s v="Community MDR-TB care delivery"/>
    <m/>
    <s v="1.2 Salaries - outreach workers, medical staff and other service providers"/>
    <x v="1"/>
    <s v="SR"/>
    <x v="18"/>
    <s v="Support to NGO, which will  be  monitoring TB patients adherence to treatment during continuous phase and distributing motivational payments to those adherent TB patients who are not missing the treatment:: Salaries for NGO staff: Social worker"/>
    <n v="0.5"/>
    <n v="240"/>
    <n v="16704"/>
    <n v="194.4"/>
    <n v="87"/>
    <n v="3"/>
    <n v="1"/>
    <n v="844.19999999999993"/>
    <n v="844.19999999999993"/>
    <n v="1"/>
    <n v="240"/>
    <n v="16704"/>
    <n v="194.4"/>
    <n v="87"/>
    <n v="844.19999999999993"/>
    <n v="844.19999999999993"/>
    <n v="3376.7999999999997"/>
    <n v="844.19999999999993"/>
    <n v="844.19999999999993"/>
    <n v="1"/>
    <n v="240"/>
    <n v="16704"/>
    <n v="194.4"/>
    <n v="87"/>
    <n v="844.19999999999993"/>
    <n v="844.19999999999993"/>
    <n v="3376.7999999999997"/>
    <n v="844.19999999999993"/>
    <n v="844.19999999999993"/>
    <n v="1688.3999999999999"/>
    <n v="8442"/>
  </r>
  <r>
    <n v="69"/>
    <s v="MDR-TB"/>
    <s v="Community MDR-TB care delivery"/>
    <m/>
    <s v="1.2 Salaries - outreach workers, medical staff and other service providers"/>
    <x v="1"/>
    <s v="SR"/>
    <x v="18"/>
    <s v="Support to NGO, which will  be  monitoring TB patients adherence to treatment during continuous phase and distributing motivational payments to those adherent TB patients who are not missing the treatment:. Salaries for NGO staff: Training Specialist"/>
    <n v="0.5"/>
    <n v="350"/>
    <n v="24359.999999999996"/>
    <n v="283.5"/>
    <n v="126.875"/>
    <n v="3"/>
    <n v="1"/>
    <n v="1231.125"/>
    <n v="1231.125"/>
    <n v="1"/>
    <n v="350"/>
    <n v="24359.999999999996"/>
    <n v="283.5"/>
    <n v="126.875"/>
    <n v="1231.125"/>
    <n v="1231.125"/>
    <n v="4924.5"/>
    <n v="1231.125"/>
    <n v="1231.125"/>
    <n v="1"/>
    <n v="350"/>
    <n v="24359.999999999996"/>
    <n v="283.5"/>
    <n v="126.875"/>
    <n v="1231.125"/>
    <n v="1231.125"/>
    <n v="4924.5"/>
    <n v="1231.125"/>
    <n v="1231.125"/>
    <n v="2462.25"/>
    <n v="12311.25"/>
  </r>
  <r>
    <n v="49"/>
    <s v="MDR-TB"/>
    <s v="Community MDR-TB care delivery"/>
    <m/>
    <s v="2.3 Supervision/surveys/data collection related per diems/transport/other costs"/>
    <x v="1"/>
    <s v="SR"/>
    <x v="18"/>
    <s v="Support to NGO, which will  be  monitoring TB patients adherence to treatment during continuous phase and distributing motivational payments to those adherent TB patients who are not missing the treatment: M&amp;E visits - Transport costs (Bishkek)"/>
    <m/>
    <n v="107.51117405582994"/>
    <n v="7482.7777142857631"/>
    <m/>
    <m/>
    <n v="3"/>
    <n v="7"/>
    <n v="2257.7346551724286"/>
    <n v="2257.7346551724286"/>
    <n v="7"/>
    <n v="107.51117405582994"/>
    <n v="7482.7777142857631"/>
    <m/>
    <m/>
    <n v="2257.7346551724286"/>
    <n v="2257.7346551724286"/>
    <n v="9030.9386206897143"/>
    <n v="2257.7346551724286"/>
    <n v="2257.7346551724286"/>
    <n v="7"/>
    <n v="107.51117405582994"/>
    <n v="7482.7777142857631"/>
    <m/>
    <m/>
    <n v="2257.7346551724286"/>
    <n v="2257.7346551724286"/>
    <n v="9030.9386206897143"/>
    <n v="2257.7346551724286"/>
    <n v="2257.7346551724286"/>
    <n v="4515.4693103448571"/>
    <n v="22577.346551724288"/>
  </r>
  <r>
    <n v="53"/>
    <s v="MDR-TB"/>
    <s v="Community MDR-TB care delivery"/>
    <m/>
    <s v=" 2.4 Meeting/Advocacy related per diems/transport/other costs"/>
    <x v="1"/>
    <s v="SR"/>
    <x v="18"/>
    <s v="Support to NGO, which will  be  monitoring TB patients adherence to treatment during continuous phase and distributing motivational payments to those adherent TB patients who are not missing the treatment:_x000a_Meeting and information sessions for patients and members of their families:  3 meetings per Quarter; number of participants is 20;  "/>
    <m/>
    <n v="2"/>
    <n v="139.19999999999999"/>
    <m/>
    <m/>
    <n v="3"/>
    <n v="20"/>
    <n v="120"/>
    <n v="120"/>
    <n v="20"/>
    <n v="2"/>
    <n v="139.19999999999999"/>
    <m/>
    <m/>
    <n v="120"/>
    <n v="120"/>
    <n v="480"/>
    <n v="120"/>
    <n v="120"/>
    <n v="20"/>
    <n v="2"/>
    <n v="139.19999999999999"/>
    <m/>
    <m/>
    <n v="120"/>
    <n v="120"/>
    <n v="480"/>
    <n v="120"/>
    <n v="120"/>
    <n v="240"/>
    <n v="1200"/>
  </r>
  <r>
    <n v="90"/>
    <s v="Program management"/>
    <s v="Grant management"/>
    <m/>
    <s v="11.1  Office related costs"/>
    <x v="1"/>
    <s v="SR"/>
    <x v="18"/>
    <s v="Support to NGO, which will  be  monitoring TB patients adherence to treatment during continuous phase and distributing motivational payments to those adherent TB patients who are not missing the treatment:.Office expenses, utilities, communication, etc. Estimated monthly costs are: US$40 for Internet and phone; US$15 for utilities; US$25 for stationary and other office related costs; US$ 6 for bank charges)"/>
    <s v="N/A"/>
    <n v="86"/>
    <n v="5985.5999999999995"/>
    <m/>
    <m/>
    <n v="3"/>
    <n v="1"/>
    <n v="258"/>
    <n v="258"/>
    <n v="1"/>
    <n v="86"/>
    <n v="5985.5999999999995"/>
    <m/>
    <m/>
    <n v="258"/>
    <n v="258"/>
    <n v="1032"/>
    <n v="258"/>
    <n v="258"/>
    <n v="1"/>
    <n v="86"/>
    <n v="5985.5999999999995"/>
    <m/>
    <m/>
    <n v="258"/>
    <n v="258"/>
    <n v="1032"/>
    <n v="258"/>
    <n v="258"/>
    <n v="516"/>
    <n v="2580"/>
  </r>
  <r>
    <n v="42"/>
    <s v="RSSH: Health management information systems and M&amp;E"/>
    <s v="Routine reporting"/>
    <m/>
    <s v="2.4 Meeting/Advocacy related per diems/transport/other costs"/>
    <x v="1"/>
    <s v="UNDP"/>
    <x v="17"/>
    <s v="The meetings,  involving the regional  MDR Coordinators, managers of the TB program , NGO representatives , responsible for implementation of SR Agreements  with UNDP . One meeting will be organized in Q-3 2018 for 35 participants"/>
    <m/>
    <n v="93"/>
    <n v="6472.7999999999993"/>
    <m/>
    <m/>
    <n v="2"/>
    <n v="35"/>
    <n v="6510"/>
    <m/>
    <n v="35"/>
    <n v="93"/>
    <n v="6472.7999999999993"/>
    <m/>
    <m/>
    <m/>
    <m/>
    <n v="6510"/>
    <n v="6510"/>
    <m/>
    <n v="35"/>
    <n v="93"/>
    <n v="6472.7999999999993"/>
    <m/>
    <m/>
    <m/>
    <m/>
    <n v="6510"/>
    <n v="6510"/>
    <m/>
    <n v="6510"/>
    <n v="19530"/>
  </r>
  <r>
    <n v="92"/>
    <s v="Program management"/>
    <s v="Grant management"/>
    <m/>
    <s v="11.1  Office related costs"/>
    <x v="1"/>
    <s v="TB Centers"/>
    <x v="19"/>
    <s v="Office related costs for the  oblast TB centers, medical department of GSIN and National TB center ( stationary, internet, cartrgdes, telephone) "/>
    <s v="N/A"/>
    <n v="71.839080459770116"/>
    <n v="5000"/>
    <m/>
    <m/>
    <n v="3"/>
    <n v="10"/>
    <n v="2155.1724137931033"/>
    <n v="2155.1724137931033"/>
    <n v="10"/>
    <n v="71.839080459770116"/>
    <n v="5000"/>
    <m/>
    <m/>
    <n v="2155.1724137931033"/>
    <n v="2155.1724137931033"/>
    <n v="8620.689655172413"/>
    <n v="2155.1724137931033"/>
    <n v="2155.1724137931033"/>
    <n v="10"/>
    <n v="71.839080459770116"/>
    <n v="5000"/>
    <m/>
    <m/>
    <n v="2155.1724137931033"/>
    <n v="2155.1724137931033"/>
    <n v="8620.689655172413"/>
    <n v="2155.1724137931033"/>
    <n v="2155.1724137931033"/>
    <n v="4310.3448275862065"/>
    <n v="21551.724137931033"/>
  </r>
  <r>
    <n v="100"/>
    <s v="MDR-TB"/>
    <s v="Community MDR-TB care delivery"/>
    <m/>
    <s v="12.3 Cash incentives/transfer to patients/beneficiaries/counsellors/mediators"/>
    <x v="1"/>
    <s v="TB Centers"/>
    <x v="19"/>
    <s v="Incentives for drug-resistant  patients included in the treatment (cash incentives for adherance to treatment) . 1000 SOM PER PATIENT PER MONTH"/>
    <m/>
    <n v="14.367816091954024"/>
    <n v="1000"/>
    <m/>
    <m/>
    <n v="3"/>
    <n v="1520"/>
    <n v="65517.241379310348"/>
    <n v="65517.241379310348"/>
    <n v="1667"/>
    <n v="14.367816091954024"/>
    <n v="1000"/>
    <m/>
    <m/>
    <n v="71853.448275862072"/>
    <n v="71853.448275862072"/>
    <n v="274741.37931034487"/>
    <n v="71853.448275862072"/>
    <n v="71853.448275862072"/>
    <n v="1331"/>
    <n v="14.367816091954024"/>
    <n v="1000"/>
    <m/>
    <m/>
    <n v="57370.68965517242"/>
    <n v="57370.68965517242"/>
    <n v="258448.27586206899"/>
    <n v="57370.68965517242"/>
    <n v="57370.68965517242"/>
    <n v="114741.37931034484"/>
    <n v="647931.03448275873"/>
  </r>
  <r>
    <n v="98"/>
    <s v="MDR-TB"/>
    <s v="Community MDR-TB care delivery"/>
    <m/>
    <s v="12.5 Other LSCTP costs"/>
    <x v="1"/>
    <s v="UNDP"/>
    <x v="17"/>
    <s v="Computer tomography tests for children and adolescent in all oblasts and GSIN. 540  patients per year"/>
    <m/>
    <n v="50.287356321839084"/>
    <n v="3500"/>
    <m/>
    <m/>
    <n v="3"/>
    <n v="45"/>
    <n v="6788.7931034482772"/>
    <n v="6788.7931034482772"/>
    <n v="45"/>
    <n v="50.287356321839084"/>
    <n v="3500"/>
    <m/>
    <m/>
    <n v="6788.7931034482772"/>
    <n v="6788.7931034482772"/>
    <n v="27155.172413793109"/>
    <n v="6788.7931034482772"/>
    <n v="6788.7931034482772"/>
    <n v="45"/>
    <n v="50.287356321839084"/>
    <n v="3500"/>
    <m/>
    <m/>
    <n v="6788.7931034482772"/>
    <n v="6788.7931034482772"/>
    <n v="27155.172413793109"/>
    <n v="6788.7931034482772"/>
    <n v="6788.7931034482772"/>
    <n v="13577.586206896554"/>
    <n v="67887.931034482768"/>
  </r>
  <r>
    <n v="83"/>
    <s v="RSSH: Health management information systems and M&amp;E"/>
    <s v="Routine reporting"/>
    <m/>
    <s v="1.3 Performance based suppliments, incentives"/>
    <x v="1"/>
    <s v="TB Centers"/>
    <x v="19"/>
    <s v=" Technical support to the National TB program on implementationof the GF grant: _x000a_6 national level tecnical specialists of NTP will be paid top up salaries  for additional work, associated with the GF grant implementation:  _x000a_NTP Drug management Coordinator,_x000a_NTP M&amp;E Coordinator, _x000a_NTP DR-TB Coordinator, _x000a_National TB program Coordinator, _x000a_Laboratory Coordinator,  _x000a_Coordinator of the electronic database of Clinical module._x000a_Oblast TB program Coordinators  will be paid top up salaries for  coordination, supervision of implementation of the  SR Argeements with UNDP  in oblast level,  contrating of the fuel supply companies, CT  diagnostic centers,  providing viechle for M&amp;E visits etc  (Tb program coordinators of Chui ,Naryn, Talas,  Issyk-Kul, Osh, Jalal-Abad, Batken  oblast TB centers,  Bishkek city TB center )"/>
    <m/>
    <n v="107.85971794790999"/>
    <n v="7507.0363691745342"/>
    <n v="87.366371537807083"/>
    <n v="39.099147756117375"/>
    <n v="3"/>
    <n v="14"/>
    <n v="5311.5518103448276"/>
    <n v="5311.5518103448276"/>
    <n v="14"/>
    <n v="107.85971794790999"/>
    <n v="7507.0363691745342"/>
    <n v="87.366371537807083"/>
    <n v="39.099147756117375"/>
    <n v="5311.5518103448276"/>
    <n v="5311.5518103448276"/>
    <n v="21246.20724137931"/>
    <n v="5311.5518103448276"/>
    <n v="5311.5518103448276"/>
    <n v="14"/>
    <n v="107.85971794790999"/>
    <n v="7507.0363691745342"/>
    <n v="87.366371537807083"/>
    <n v="39.099147756117375"/>
    <n v="5311.5518103448276"/>
    <n v="5311.5518103448276"/>
    <n v="21246.20724137931"/>
    <n v="5311.5518103448276"/>
    <n v="5311.5518103448276"/>
    <n v="10623.103620689655"/>
    <n v="53115.518103448274"/>
  </r>
  <r>
    <n v="79"/>
    <s v="Program management"/>
    <s v="Grant management"/>
    <m/>
    <s v="1.3 Performance based suppliments, incentives"/>
    <x v="1"/>
    <s v="TB Centers"/>
    <x v="19"/>
    <s v="Retention and performance based payments  to the medical staff of the governmental TB centers of civilian and prison health systems): DR Coordinators"/>
    <s v="N/A"/>
    <n v="131.26438143164856"/>
    <n v="9136.0009476427385"/>
    <n v="106.32414895963532"/>
    <n v="47.583338268972611"/>
    <n v="3"/>
    <n v="9"/>
    <n v="4155.502155172413"/>
    <n v="4155.502155172413"/>
    <n v="9"/>
    <n v="131.26438143164856"/>
    <n v="9136.0009476427385"/>
    <n v="106.32414895963532"/>
    <n v="47.583338268972611"/>
    <n v="4155.502155172413"/>
    <n v="4155.502155172413"/>
    <n v="16622.008620689652"/>
    <n v="4155.502155172413"/>
    <n v="4155.502155172413"/>
    <n v="9"/>
    <n v="131.26438143164856"/>
    <n v="9136.0009476427385"/>
    <n v="106.32414895963532"/>
    <n v="47.583338268972611"/>
    <n v="4155.502155172413"/>
    <n v="4155.502155172413"/>
    <n v="16622.008620689652"/>
    <n v="4155.502155172413"/>
    <n v="4155.502155172413"/>
    <n v="8311.0043103448261"/>
    <n v="41555.02155172413"/>
  </r>
  <r>
    <n v="79"/>
    <s v="Program management"/>
    <s v="Grant management"/>
    <m/>
    <s v="1.3 Performance based suppliments, incentives"/>
    <x v="1"/>
    <s v="TB Centers"/>
    <x v="19"/>
    <s v="Retention and performance based payments  to the medical staff of the governmental TB centers of civilian and prison health systems): Accountant"/>
    <s v="N/A"/>
    <n v="101.46910153665171"/>
    <n v="7062.2494669509579"/>
    <n v="82.18997224468788"/>
    <n v="36.782549307036248"/>
    <n v="3"/>
    <n v="10"/>
    <n v="3569.1756465517242"/>
    <n v="3569.1756465517242"/>
    <n v="10"/>
    <n v="101.46910153665171"/>
    <n v="7062.2494669509579"/>
    <n v="82.18997224468788"/>
    <n v="36.782549307036248"/>
    <n v="3569.1756465517242"/>
    <n v="3569.1756465517242"/>
    <n v="14276.702586206897"/>
    <n v="3569.1756465517242"/>
    <n v="3569.1756465517242"/>
    <n v="10"/>
    <n v="101.46910153665171"/>
    <n v="7062.2494669509579"/>
    <n v="82.18997224468788"/>
    <n v="36.782549307036248"/>
    <n v="3569.1756465517242"/>
    <n v="3569.1756465517242"/>
    <n v="14276.702586206897"/>
    <n v="3569.1756465517242"/>
    <n v="3569.1756465517242"/>
    <n v="7138.3512931034484"/>
    <n v="35691.756465517239"/>
  </r>
  <r>
    <n v="79"/>
    <s v="Program management"/>
    <s v="Grant management"/>
    <m/>
    <s v="1.3 Performance based suppliments, incentives"/>
    <x v="1"/>
    <s v="TB Centers"/>
    <x v="19"/>
    <s v="Retention and performance based payments  to the medical staff of the governmental TB centers of civilian and prison health systems): Data base clerk"/>
    <s v="N/A"/>
    <n v="55.143004190868318"/>
    <n v="3837.9530916844346"/>
    <n v="44.665833394603339"/>
    <n v="19.989339019189764"/>
    <n v="3"/>
    <n v="7"/>
    <n v="1357.7586206896553"/>
    <n v="1357.7586206896553"/>
    <n v="7"/>
    <n v="55.143004190868318"/>
    <n v="3837.9530916844346"/>
    <n v="44.665833394603339"/>
    <n v="19.989339019189764"/>
    <n v="1357.7586206896553"/>
    <n v="1357.7586206896553"/>
    <n v="5431.0344827586214"/>
    <n v="1357.7586206896553"/>
    <n v="1357.7586206896553"/>
    <n v="7"/>
    <n v="55.143004190868318"/>
    <n v="3837.9530916844346"/>
    <n v="44.665833394603339"/>
    <n v="19.989339019189764"/>
    <n v="1357.7586206896553"/>
    <n v="1357.7586206896553"/>
    <n v="5431.0344827586214"/>
    <n v="1357.7586206896553"/>
    <n v="1357.7586206896553"/>
    <n v="2715.5172413793107"/>
    <n v="13577.586206896554"/>
  </r>
  <r>
    <n v="79"/>
    <s v="Program management"/>
    <s v="Grant management"/>
    <m/>
    <s v="1.3 Performance based suppliments, incentives"/>
    <x v="1"/>
    <s v="TB Centers"/>
    <x v="19"/>
    <s v="Retention and performance based payments  to the medical staff of the governmental TB centers of civilian and prison health systems): Laboratory specialist"/>
    <s v="N/A"/>
    <n v="72.729764786721375"/>
    <n v="5061.9916291558075"/>
    <n v="58.911109477244317"/>
    <n v="26.364539735186497"/>
    <n v="3"/>
    <n v="54"/>
    <n v="13814.65517241379"/>
    <n v="13814.65517241379"/>
    <n v="54"/>
    <n v="72.729764786721375"/>
    <n v="5061.9916291558075"/>
    <n v="58.911109477244317"/>
    <n v="26.364539735186497"/>
    <n v="13814.65517241379"/>
    <n v="13814.65517241379"/>
    <n v="55258.620689655159"/>
    <n v="13814.65517241379"/>
    <n v="13814.65517241379"/>
    <n v="54"/>
    <n v="72.729764786721375"/>
    <n v="5061.9916291558075"/>
    <n v="58.911109477244317"/>
    <n v="26.364539735186497"/>
    <n v="13814.65517241379"/>
    <n v="13814.65517241379"/>
    <n v="55258.620689655159"/>
    <n v="13814.65517241379"/>
    <n v="13814.65517241379"/>
    <n v="27629.31034482758"/>
    <n v="138146.55172413791"/>
  </r>
  <r>
    <n v="79"/>
    <s v="Program management"/>
    <s v="Grant management"/>
    <m/>
    <s v="1.3 Performance based suppliments, incentives"/>
    <x v="1"/>
    <s v="TB Centers"/>
    <x v="19"/>
    <s v="Retention and performance based payments  to the medical staff of the governmental TB centers of civilian and prison health systems): medical staff /workers "/>
    <s v="N/A"/>
    <n v="55.143004190868318"/>
    <n v="3837.9530916844346"/>
    <n v="44.665833394603339"/>
    <n v="19.989339019189764"/>
    <n v="3"/>
    <n v="41"/>
    <n v="7952.5862068965525"/>
    <n v="7952.5862068965525"/>
    <n v="41"/>
    <n v="55.143004190868318"/>
    <n v="3837.9530916844346"/>
    <n v="44.665833394603339"/>
    <n v="19.989339019189764"/>
    <n v="7952.5862068965525"/>
    <n v="7952.5862068965525"/>
    <n v="31810.34482758621"/>
    <n v="7952.5862068965525"/>
    <n v="7952.5862068965525"/>
    <n v="41"/>
    <n v="55.143004190868318"/>
    <n v="3837.9530916844346"/>
    <n v="44.665833394603339"/>
    <n v="19.989339019189764"/>
    <n v="7952.5862068965525"/>
    <n v="7952.5862068965525"/>
    <n v="31810.34482758621"/>
    <n v="7952.5862068965525"/>
    <n v="7952.5862068965525"/>
    <n v="15905.172413793105"/>
    <n v="79525.862068965522"/>
  </r>
  <r>
    <n v="79"/>
    <s v="Program management"/>
    <s v="Grant management"/>
    <m/>
    <s v="1.3 Performance based suppliments, incentives"/>
    <x v="1"/>
    <s v="TB Centers"/>
    <x v="19"/>
    <s v="Retention and performance based payments  to the medical staff of the governmental TB centers of civilian and prison health systems): Rayon TB doctors"/>
    <s v="N/A"/>
    <n v="12.931034482758621"/>
    <n v="899.99999999999989"/>
    <n v="10.474137931034482"/>
    <n v="4.6875000000000009"/>
    <n v="3"/>
    <n v="6"/>
    <n v="272.9094827586207"/>
    <n v="272.9094827586207"/>
    <n v="6"/>
    <n v="12.931034482758621"/>
    <n v="899.99999999999989"/>
    <n v="10.474137931034482"/>
    <n v="4.6875000000000009"/>
    <n v="272.9094827586207"/>
    <n v="272.9094827586207"/>
    <n v="1091.6379310344828"/>
    <n v="272.9094827586207"/>
    <n v="272.9094827586207"/>
    <n v="6"/>
    <n v="12.931034482758621"/>
    <n v="899.99999999999989"/>
    <n v="10.474137931034482"/>
    <n v="4.6875000000000009"/>
    <n v="272.9094827586207"/>
    <n v="272.9094827586207"/>
    <n v="1091.6379310344828"/>
    <n v="272.9094827586207"/>
    <n v="272.9094827586207"/>
    <n v="545.81896551724139"/>
    <n v="2729.094827586207"/>
  </r>
  <r>
    <n v="79"/>
    <s v="Program management"/>
    <s v="Grant management"/>
    <m/>
    <s v="1.3 Performance based suppliments, incentives"/>
    <x v="1"/>
    <s v="TB Centers"/>
    <x v="19"/>
    <s v="Retention and performance based payments  to the medical staff of the governmental TB centers of civilian and prison health systems): Technical specialists"/>
    <s v="N/A"/>
    <n v="183.90804597701148"/>
    <n v="12799.999999999998"/>
    <n v="148.9655172413793"/>
    <n v="66.666666666666657"/>
    <n v="3"/>
    <n v="3"/>
    <n v="1940.6896551724137"/>
    <n v="1940.6896551724137"/>
    <n v="3"/>
    <n v="183.90804597701148"/>
    <n v="12799.999999999998"/>
    <n v="148.9655172413793"/>
    <n v="66.666666666666657"/>
    <n v="1940.6896551724137"/>
    <n v="1940.6896551724137"/>
    <n v="7762.7586206896549"/>
    <n v="1940.6896551724137"/>
    <n v="1940.6896551724137"/>
    <n v="3"/>
    <n v="183.90804597701148"/>
    <n v="12799.999999999998"/>
    <n v="148.9655172413793"/>
    <n v="66.666666666666657"/>
    <n v="1940.6896551724137"/>
    <n v="1940.6896551724137"/>
    <n v="7762.7586206896549"/>
    <n v="1940.6896551724137"/>
    <n v="1940.6896551724137"/>
    <n v="3881.3793103448274"/>
    <n v="19406.896551724138"/>
  </r>
  <r>
    <n v="79"/>
    <s v="Program management"/>
    <s v="Grant management"/>
    <m/>
    <s v="1.3 Performance based suppliments, incentives"/>
    <x v="1"/>
    <s v="TB Centers"/>
    <x v="19"/>
    <s v="Retention and performance based payments  to the medical staff of the governmental TB centers of civilian and prison health systems): TB doctors of Bishkek city TB center for cure of MDR\ XDR TB patients ( the outcome treatment completion not included). 1055,25 som per one cured MDR\XDR TB case "/>
    <s v="N/A"/>
    <n v="12.931034482758621"/>
    <n v="899.99999999999989"/>
    <n v="10.474137931034482"/>
    <n v="4.6875000000000009"/>
    <n v="3"/>
    <n v="10"/>
    <n v="454.84913793103448"/>
    <n v="454.84913793103448"/>
    <n v="10"/>
    <n v="12.931034482758621"/>
    <n v="899.99999999999989"/>
    <n v="10.474137931034482"/>
    <n v="4.6875000000000009"/>
    <n v="454.84913793103448"/>
    <n v="454.84913793103448"/>
    <n v="1819.3965517241379"/>
    <n v="454.84913793103448"/>
    <n v="454.84913793103448"/>
    <n v="10"/>
    <n v="12.931034482758621"/>
    <n v="899.99999999999989"/>
    <n v="10.474137931034482"/>
    <n v="4.6875000000000009"/>
    <n v="454.84913793103448"/>
    <n v="454.84913793103448"/>
    <n v="1819.3965517241379"/>
    <n v="454.84913793103448"/>
    <n v="454.84913793103448"/>
    <n v="909.69827586206895"/>
    <n v="4548.4913793103451"/>
  </r>
  <r>
    <n v="108"/>
    <s v="MDR-TB"/>
    <s v="Treatment: MDR-TB"/>
    <m/>
    <s v="1.2 Salaries - outreach workers, medical staff and other service providers"/>
    <x v="1"/>
    <s v="TB Centers"/>
    <x v="19"/>
    <s v="Psychological\psychiatric  help to patients (3 psychologists): National TB center, Bishkek city TB center, Kara- balat TB hospital "/>
    <n v="1"/>
    <n v="116.88898971566844"/>
    <n v="8135.4736842105231"/>
    <n v="94.680081669691447"/>
    <n v="42.372258771929808"/>
    <n v="3"/>
    <n v="3"/>
    <n v="1233.4710639745913"/>
    <n v="1233.4710639745913"/>
    <n v="3"/>
    <n v="116.88898971566844"/>
    <n v="8135.4736842105231"/>
    <n v="94.680081669691447"/>
    <n v="42.372258771929808"/>
    <n v="1233.4710639745913"/>
    <n v="1233.4710639745913"/>
    <n v="4933.8842558983652"/>
    <n v="1233.4710639745913"/>
    <n v="1233.4710639745913"/>
    <n v="3"/>
    <n v="116.88898971566844"/>
    <n v="8135.4736842105231"/>
    <n v="94.680081669691447"/>
    <n v="42.372258771929808"/>
    <n v="1233.4710639745913"/>
    <n v="1233.4710639745913"/>
    <n v="4933.8842558983652"/>
    <n v="1233.4710639745913"/>
    <n v="1233.4710639745913"/>
    <n v="2466.9421279491826"/>
    <n v="12334.710639745914"/>
  </r>
  <r>
    <n v="48"/>
    <s v="MDR-TB"/>
    <s v="Case detection and diagnosis: MDR-TB"/>
    <m/>
    <s v="2.3 Supervision/surveys/data collection related per diems/transport/other costs"/>
    <x v="1"/>
    <s v="UNDP"/>
    <x v="17"/>
    <s v="Sputum specimens transportation from oblasts to NRL and OMRL (payment to transfer company)"/>
    <m/>
    <n v="5731.1858237547895"/>
    <n v="398890.53333333333"/>
    <m/>
    <m/>
    <n v="3"/>
    <n v="1"/>
    <n v="17193.557471264368"/>
    <n v="17193.557471264368"/>
    <n v="1"/>
    <n v="5731.1858237547895"/>
    <n v="398890.53333333333"/>
    <m/>
    <m/>
    <n v="17193.557471264368"/>
    <n v="17193.557471264368"/>
    <n v="68774.229885057473"/>
    <n v="17193.557471264368"/>
    <n v="17193.557471264368"/>
    <n v="1"/>
    <n v="5731.1858237547895"/>
    <n v="398890.53333333333"/>
    <m/>
    <m/>
    <n v="17193.557471264368"/>
    <n v="17193.557471264368"/>
    <n v="68774.229885057473"/>
    <n v="17193.557471264368"/>
    <n v="17193.557471264368"/>
    <n v="34387.114942528737"/>
    <n v="171935.57471264369"/>
  </r>
  <r>
    <n v="120"/>
    <s v="MDR-TB"/>
    <s v="Case detection and diagnosis: MDR-TB"/>
    <m/>
    <s v="11.1  Office related costs"/>
    <x v="1"/>
    <s v="UNDP"/>
    <x v="17"/>
    <s v="Sputum specimens transportation from oblasts to NRL and OMRL: Bank charges and overheads"/>
    <m/>
    <n v="61.637931034482762"/>
    <n v="4290"/>
    <m/>
    <m/>
    <n v="3"/>
    <n v="1"/>
    <n v="184.91379310344828"/>
    <n v="184.91379310344828"/>
    <n v="1"/>
    <n v="61.637931034482762"/>
    <n v="4290"/>
    <m/>
    <m/>
    <n v="184.91379310344828"/>
    <n v="184.91379310344828"/>
    <n v="739.65517241379314"/>
    <n v="184.91379310344828"/>
    <n v="184.91379310344828"/>
    <n v="1"/>
    <n v="61.637931034482762"/>
    <n v="4290"/>
    <m/>
    <m/>
    <n v="184.91379310344828"/>
    <n v="184.91379310344828"/>
    <n v="739.65517241379314"/>
    <n v="184.91379310344828"/>
    <n v="184.91379310344828"/>
    <n v="369.82758620689657"/>
    <n v="1849.1379310344828"/>
  </r>
  <r>
    <n v="119"/>
    <s v="MDR-TB"/>
    <s v="Case detection and diagnosis: MDR-TB"/>
    <m/>
    <s v="1.2 Salaries - outreach workers, medical staff and other service providers"/>
    <x v="1"/>
    <s v="UNDP"/>
    <x v="17"/>
    <s v="Sputum specimens transportation from oblasts to NRL and OMRL: Salary for 3 Specialists of logistics department under coordination committee"/>
    <m/>
    <n v="576.42820380854346"/>
    <n v="40119.402985074623"/>
    <n v="466.90684508492018"/>
    <n v="208.95522388059703"/>
    <n v="3"/>
    <n v="3"/>
    <n v="6082.7586206896549"/>
    <n v="6082.7586206896549"/>
    <n v="3"/>
    <n v="576.42820380854346"/>
    <n v="40119.402985074623"/>
    <n v="466.90684508492018"/>
    <n v="208.95522388059703"/>
    <n v="6082.7586206896549"/>
    <n v="6082.7586206896549"/>
    <n v="24331.03448275862"/>
    <n v="6082.7586206896549"/>
    <n v="6082.7586206896549"/>
    <n v="3"/>
    <n v="576.42820380854346"/>
    <n v="40119.402985074623"/>
    <n v="466.90684508492018"/>
    <n v="208.95522388059703"/>
    <n v="6082.7586206896549"/>
    <n v="6082.7586206896549"/>
    <n v="24331.03448275862"/>
    <n v="6082.7586206896549"/>
    <n v="6082.7586206896549"/>
    <n v="12165.51724137931"/>
    <n v="60827.586206896551"/>
  </r>
  <r>
    <n v="118"/>
    <s v="MDR-TB"/>
    <s v="Case detection and diagnosis: MDR-TB"/>
    <m/>
    <s v="2.3 Supervision/surveys/data collection related per diems/transport/other costs"/>
    <x v="1"/>
    <s v="UNDP"/>
    <x v="17"/>
    <s v="Sputum specimens transportation from oblasts to NRL and OMRL: Monitoring of implementation of transportaion system, analysis and evaluation of impact of transporttaion system on change of indicators. Quarterly M&amp;E visits to each of 54 rayons. Transportation, per diem and accommodation costs for 2 people at 9 166 som in average  "/>
    <m/>
    <n v="131.69540229885058"/>
    <n v="9166"/>
    <m/>
    <m/>
    <n v="3"/>
    <n v="10.8"/>
    <n v="4266.9310344827591"/>
    <n v="4266.9310344827591"/>
    <n v="10.8"/>
    <n v="131.69540229885058"/>
    <n v="9166"/>
    <m/>
    <m/>
    <n v="4266.9310344827591"/>
    <n v="4266.9310344827591"/>
    <n v="17067.724137931036"/>
    <n v="4266.9310344827591"/>
    <n v="4266.9310344827591"/>
    <n v="10.8"/>
    <n v="131.69540229885058"/>
    <n v="9166"/>
    <m/>
    <m/>
    <n v="4266.9310344827591"/>
    <n v="4266.9310344827591"/>
    <n v="17067.724137931036"/>
    <n v="4266.9310344827591"/>
    <n v="4266.9310344827591"/>
    <n v="8533.8620689655181"/>
    <n v="42669.310344827594"/>
  </r>
  <r>
    <n v="117"/>
    <s v="MDR-TB"/>
    <s v="Case detection and diagnosis: MDR-TB"/>
    <m/>
    <s v="2.1 Training related per diems/transport/other costs"/>
    <x v="1"/>
    <s v="UNDP"/>
    <x v="17"/>
    <s v="Sputum specimens transportation from oblasts to NRL and OMRL: Training of specialists. 14 participants in each of 54 rayons. Expenditures for transport and per diem at 900 som in average per person  (Обучение  специалистов  ЦСМ\ГСВ\ФАП действий в условиях формирования системы транспортировки )"/>
    <s v="N/A"/>
    <n v="12.931034482758621"/>
    <n v="900"/>
    <m/>
    <m/>
    <n v="54"/>
    <n v="14"/>
    <n v="9775.8620689655181"/>
    <m/>
    <m/>
    <m/>
    <m/>
    <m/>
    <m/>
    <n v="0"/>
    <n v="0"/>
    <n v="9775.8620689655181"/>
    <n v="0"/>
    <n v="0"/>
    <m/>
    <m/>
    <m/>
    <m/>
    <m/>
    <n v="0"/>
    <n v="0"/>
    <n v="0"/>
    <n v="0"/>
    <n v="0"/>
    <n v="0"/>
    <n v="9775.8620689655181"/>
  </r>
  <r>
    <n v="116"/>
    <s v="MDR-TB"/>
    <s v="Case detection and diagnosis: MDR-TB"/>
    <m/>
    <s v="2.5 Other Transportation costs"/>
    <x v="1"/>
    <s v="UNDP"/>
    <x v="17"/>
    <s v="Sputum specimens transportation from oblasts to NRL and OMRL: Procurement of containers and other valuables for emergency set, bags and etc. 8 containers per 250 som per each rayon (54) and 16 containers per 800 som for emergency set"/>
    <s v="N/A"/>
    <n v="1735.632183908046"/>
    <n v="120800"/>
    <m/>
    <m/>
    <n v="1"/>
    <n v="1"/>
    <n v="1735.632183908046"/>
    <m/>
    <m/>
    <m/>
    <m/>
    <m/>
    <m/>
    <n v="0"/>
    <n v="0"/>
    <n v="1735.632183908046"/>
    <n v="0"/>
    <n v="0"/>
    <m/>
    <m/>
    <m/>
    <m/>
    <m/>
    <n v="0"/>
    <n v="0"/>
    <n v="0"/>
    <n v="0"/>
    <n v="0"/>
    <n v="0"/>
    <n v="1735.632183908046"/>
  </r>
  <r>
    <n v="65"/>
    <s v="Program management"/>
    <s v="Grant management"/>
    <m/>
    <s v="1.2 Salaries - outreach workers, medical staff and other service providers"/>
    <x v="1"/>
    <s v="SR"/>
    <x v="20"/>
    <s v="TB Database   implementation:  Management costs: Salaries: IT specialists"/>
    <n v="1"/>
    <n v="1279.3176972281449"/>
    <n v="89040.511727078876"/>
    <n v="1036.2473347547973"/>
    <n v="463.75266524520259"/>
    <n v="3"/>
    <n v="2"/>
    <n v="9000"/>
    <n v="9000"/>
    <n v="1"/>
    <n v="1279.3176972281449"/>
    <n v="89040.511727078876"/>
    <n v="1036.2473347547973"/>
    <n v="463.75266524520259"/>
    <n v="4500"/>
    <n v="4500"/>
    <n v="27000"/>
    <n v="4500"/>
    <n v="4500"/>
    <n v="1"/>
    <n v="1279.3176972281449"/>
    <n v="89040.511727078876"/>
    <n v="1036.2473347547973"/>
    <n v="463.75266524520259"/>
    <n v="4500"/>
    <n v="4500"/>
    <n v="18000"/>
    <n v="4500"/>
    <n v="4500"/>
    <n v="9000"/>
    <n v="54000"/>
  </r>
  <r>
    <n v="66"/>
    <s v="Program management"/>
    <s v="Grant management"/>
    <m/>
    <s v="1.2 Salaries - outreach workers, medical staff and other service providers"/>
    <x v="1"/>
    <s v="SR"/>
    <x v="20"/>
    <s v="TB Database   implementation:  Management costs: Salaries: Consultants"/>
    <n v="1"/>
    <n v="426.43923240938165"/>
    <n v="29680.170575692959"/>
    <n v="345.41577825159914"/>
    <n v="154.58422174840084"/>
    <n v="3"/>
    <n v="3"/>
    <n v="4500"/>
    <n v="4500"/>
    <n v="3"/>
    <n v="426.43923240938165"/>
    <n v="29680.170575692959"/>
    <n v="345.41577825159914"/>
    <n v="154.58422174840084"/>
    <n v="4500"/>
    <n v="4500"/>
    <n v="18000"/>
    <n v="4500"/>
    <n v="4500"/>
    <n v="3"/>
    <n v="426.43923240938165"/>
    <n v="29680.170575692959"/>
    <n v="345.41577825159914"/>
    <n v="154.58422174840084"/>
    <n v="4500"/>
    <n v="4500"/>
    <n v="18000"/>
    <n v="4500"/>
    <n v="4500"/>
    <n v="9000"/>
    <n v="45000"/>
  </r>
  <r>
    <n v="89"/>
    <s v="Program management"/>
    <s v="Grant management"/>
    <m/>
    <s v="3.4 Other external professional services"/>
    <x v="1"/>
    <s v="SR"/>
    <x v="20"/>
    <s v="TB Database   implementation:   The company will be contracted to upgrade three modules of the databse and to integrate it into one electronic system. "/>
    <m/>
    <n v="42000"/>
    <n v="2923199.9999999995"/>
    <m/>
    <m/>
    <n v="1"/>
    <n v="1"/>
    <m/>
    <n v="42000"/>
    <m/>
    <m/>
    <m/>
    <m/>
    <m/>
    <m/>
    <m/>
    <n v="42000"/>
    <m/>
    <m/>
    <m/>
    <m/>
    <m/>
    <m/>
    <m/>
    <m/>
    <m/>
    <n v="0"/>
    <m/>
    <m/>
    <n v="0"/>
    <n v="42000"/>
  </r>
  <r>
    <n v="115"/>
    <s v="MDR-TB"/>
    <s v="Treatment: MDR-TB"/>
    <m/>
    <s v="9.4 Maintenance and service costs non-health equipment"/>
    <x v="1"/>
    <s v="SR"/>
    <x v="20"/>
    <s v="TB Database   implementation:  USB modems for TB database- 124 modems will be additionally procured . Mobile internet (oblast &amp; district level) for TB database - Mobile internet will be provided through USB modems purchased for each implementation site. Cost for procurement of 1 modem 28.7$. Internet cost at 10$ per 1 modem"/>
    <m/>
    <n v="38.700000000000003"/>
    <n v="2693.52"/>
    <m/>
    <m/>
    <n v="3"/>
    <n v="124"/>
    <n v="7278.7999999999993"/>
    <n v="3720"/>
    <m/>
    <m/>
    <m/>
    <m/>
    <m/>
    <m/>
    <m/>
    <n v="10998.8"/>
    <m/>
    <m/>
    <m/>
    <m/>
    <m/>
    <m/>
    <m/>
    <m/>
    <m/>
    <n v="0"/>
    <m/>
    <m/>
    <n v="0"/>
    <n v="10998.8"/>
  </r>
  <r>
    <n v="56"/>
    <s v="MDR-TB"/>
    <s v="Treatment: MDR-TB"/>
    <m/>
    <s v="2.1 Training related per diems/transport/other costs"/>
    <x v="1"/>
    <s v="SR"/>
    <x v="20"/>
    <s v="TB Database   implementation: Trainings:  in 2018: ToT tranings for trainers for 36 participants ( 3 participants per each oblast (7 oblasts), Bishkek, Osh city, GSIN, NTP. 12 participants for each module of the database. Three separate conference halls equiped with computers and internet are required for 3 days. 3 trainers._x000a_in 2019-2020: Trainings in the work places for operators of the rayon sites by trainers from TB centers"/>
    <m/>
    <n v="92.592592592592595"/>
    <n v="6444.4444444444443"/>
    <m/>
    <m/>
    <n v="3"/>
    <n v="36"/>
    <n v="10000"/>
    <m/>
    <n v="124"/>
    <n v="14.112903225806452"/>
    <n v="982.25806451612902"/>
    <m/>
    <m/>
    <n v="1750"/>
    <n v="1750"/>
    <n v="13500"/>
    <n v="1750"/>
    <n v="1750"/>
    <n v="124"/>
    <n v="14.112903225806452"/>
    <n v="982.25806451612902"/>
    <m/>
    <m/>
    <n v="1750"/>
    <n v="1750"/>
    <n v="7000"/>
    <n v="1750"/>
    <n v="1750"/>
    <n v="3500"/>
    <n v="24000"/>
  </r>
  <r>
    <n v="52"/>
    <s v="MDR-TB"/>
    <s v="Treatment: MDR-TB"/>
    <m/>
    <s v="2.3 Supervision/surveys/data collection related per diems/transport/other costs"/>
    <x v="1"/>
    <s v="SR"/>
    <x v="20"/>
    <s v="TB Database   implementation: M&amp;E visits: 3 specialists (coordinators on 3 modules of the database). Chui oblast-5 days; Issyk-kul oblast-5 days; Naryn oblast-4 days; Talas oblast -4 days; Osh city and Osh oblast-6 days; Jalal-abad oblast -6 days, Batken oblast-5 days; GSIN-2 days"/>
    <m/>
    <n v="90.090090090090087"/>
    <n v="6270.2702702702691"/>
    <m/>
    <m/>
    <n v="18.5"/>
    <n v="3"/>
    <n v="5000"/>
    <n v="5000"/>
    <n v="3"/>
    <n v="31.531531531531531"/>
    <n v="2194.5945945945946"/>
    <m/>
    <m/>
    <n v="1750"/>
    <n v="1750"/>
    <n v="13500"/>
    <n v="1750"/>
    <n v="1750"/>
    <n v="3"/>
    <n v="31.531531531531531"/>
    <n v="2194.5945945945946"/>
    <m/>
    <m/>
    <n v="1750"/>
    <n v="1750"/>
    <n v="7000"/>
    <n v="1750"/>
    <n v="1750"/>
    <n v="3500"/>
    <n v="24000"/>
  </r>
  <r>
    <n v="68"/>
    <s v="Program management"/>
    <s v="Grant management"/>
    <m/>
    <s v="1.1 Salaries - program management"/>
    <x v="2"/>
    <s v="PR"/>
    <x v="21"/>
    <s v="Personnel salaries: PMU staff"/>
    <m/>
    <n v="58026.901444916664"/>
    <m/>
    <m/>
    <m/>
    <n v="3"/>
    <n v="1"/>
    <n v="174080.70433474999"/>
    <n v="174080.70433474999"/>
    <n v="1"/>
    <n v="58026.901444916664"/>
    <m/>
    <m/>
    <m/>
    <n v="174080.70433474999"/>
    <n v="174080.70433474999"/>
    <n v="696322.81733899994"/>
    <n v="174080.70433474999"/>
    <n v="174080.70433474999"/>
    <n v="1"/>
    <n v="58026.901444916664"/>
    <m/>
    <m/>
    <m/>
    <n v="174080.70433474999"/>
    <n v="174080.70433474999"/>
    <n v="696322.81733899994"/>
    <n v="174080.70433474999"/>
    <n v="174080.70433474999"/>
    <n v="348161.40866949997"/>
    <n v="1740807.0433474998"/>
  </r>
  <r>
    <n v="93"/>
    <s v="Program management"/>
    <s v="Grant management"/>
    <m/>
    <s v="11.1  Office related costs"/>
    <x v="2"/>
    <s v="PR"/>
    <x v="21"/>
    <s v="Office related costs: Internet, land phone, mobile, maintenance of office equipment, stationery, office supplies, cartridge, toner, bank charges, postage, pouch delivery, translation, etc. Rent and utilities costs of the PMU(security and cleaning services). Maintenance and running costs of vehicle. common Security project. fee per month  email account "/>
    <m/>
    <n v="6680.9809286826667"/>
    <m/>
    <m/>
    <m/>
    <n v="3"/>
    <n v="1"/>
    <n v="20042.942786047999"/>
    <n v="20042.942786047999"/>
    <n v="1"/>
    <n v="6680.9809286826667"/>
    <m/>
    <m/>
    <m/>
    <n v="20042.942786047999"/>
    <n v="20042.942786047999"/>
    <n v="80171.771144191996"/>
    <n v="20042.942786047999"/>
    <n v="20042.942786047999"/>
    <n v="1"/>
    <n v="6680.9809286826667"/>
    <m/>
    <m/>
    <m/>
    <n v="20042.942786047999"/>
    <n v="20042.942786047999"/>
    <n v="80171.771144191996"/>
    <n v="20042.942786047999"/>
    <n v="20042.942786047999"/>
    <n v="40085.885572095998"/>
    <n v="200429.42786047998"/>
  </r>
  <r>
    <n v="45"/>
    <s v="Program management"/>
    <s v="Grant management"/>
    <m/>
    <s v="2.3 Supervision/surveys/data collection related per diems/transport/other costs  "/>
    <x v="2"/>
    <s v="PR"/>
    <x v="21"/>
    <s v="M&amp;E visits of thr PMU staff to monitor project implementation"/>
    <m/>
    <n v="1963.4772946859898"/>
    <n v="136658.01971014487"/>
    <m/>
    <m/>
    <n v="3"/>
    <n v="1"/>
    <n v="5890.431884057969"/>
    <n v="5890.431884057969"/>
    <n v="1"/>
    <n v="1963.4772946859898"/>
    <n v="136658.01971014487"/>
    <m/>
    <m/>
    <n v="5890.431884057969"/>
    <n v="5890.431884057969"/>
    <n v="23561.727536231876"/>
    <n v="5890.431884057969"/>
    <n v="5890.431884057969"/>
    <n v="1"/>
    <n v="1963.4772946859898"/>
    <n v="136658.01971014487"/>
    <m/>
    <m/>
    <n v="5890.431884057969"/>
    <n v="5890.431884057969"/>
    <n v="23561.727536231876"/>
    <n v="5890.431884057969"/>
    <n v="5890.431884057969"/>
    <n v="11780.863768115938"/>
    <n v="58904.31884057969"/>
  </r>
  <r>
    <n v="109"/>
    <s v="Program management"/>
    <s v="Grant management"/>
    <m/>
    <s v="3.3 External audit fees"/>
    <x v="2"/>
    <s v="PR"/>
    <x v="21"/>
    <s v="Auditing services (External audit of subrecipients)"/>
    <m/>
    <n v="37000"/>
    <m/>
    <m/>
    <m/>
    <n v="1"/>
    <m/>
    <m/>
    <m/>
    <n v="1"/>
    <n v="37000"/>
    <m/>
    <m/>
    <m/>
    <n v="37000"/>
    <m/>
    <n v="37000"/>
    <m/>
    <m/>
    <n v="1"/>
    <n v="37000"/>
    <m/>
    <m/>
    <m/>
    <n v="37000"/>
    <m/>
    <n v="37000"/>
    <m/>
    <m/>
    <n v="0"/>
    <n v="74000"/>
  </r>
  <r>
    <n v="109"/>
    <s v="Program management"/>
    <s v="Grant management"/>
    <m/>
    <s v="3.3 External audit fees"/>
    <x v="2"/>
    <s v="PR"/>
    <x v="21"/>
    <s v="Auditing services (OAI audit costs for PR)"/>
    <m/>
    <n v="85000"/>
    <m/>
    <m/>
    <m/>
    <n v="1"/>
    <m/>
    <m/>
    <m/>
    <n v="1"/>
    <n v="85000"/>
    <m/>
    <m/>
    <m/>
    <m/>
    <m/>
    <n v="0"/>
    <m/>
    <m/>
    <n v="1"/>
    <n v="85000"/>
    <m/>
    <m/>
    <m/>
    <m/>
    <m/>
    <n v="0"/>
    <n v="85000"/>
    <m/>
    <n v="85000"/>
    <n v="85000"/>
  </r>
  <r>
    <m/>
    <s v="PSM costs"/>
    <s v="PSM costs"/>
    <m/>
    <s v="PSM costs"/>
    <x v="2"/>
    <s v="PR"/>
    <x v="17"/>
    <s v="as per TB and HIV LOHPs"/>
    <m/>
    <m/>
    <m/>
    <m/>
    <m/>
    <m/>
    <m/>
    <n v="8319547.624931667"/>
    <n v="543736.87066666677"/>
    <m/>
    <m/>
    <m/>
    <m/>
    <m/>
    <n v="2056314.6659520001"/>
    <n v="0"/>
    <n v="10919599.161550334"/>
    <n v="274324.11479999998"/>
    <n v="0"/>
    <m/>
    <m/>
    <m/>
    <m/>
    <m/>
    <n v="93699"/>
    <n v="0"/>
    <n v="368023.11479999998"/>
    <n v="0"/>
    <n v="0"/>
    <n v="0"/>
    <n v="11287622.276350334"/>
  </r>
  <r>
    <n v="135"/>
    <s v="Program management"/>
    <s v="Grant management"/>
    <m/>
    <s v="11.3 Indirect cost recovery (ICR) - % based"/>
    <x v="2"/>
    <s v="PR"/>
    <x v="21"/>
    <s v="Administration costs: 7% GMS"/>
    <m/>
    <n v="7.0000000000000007E-2"/>
    <m/>
    <m/>
    <m/>
    <n v="3"/>
    <n v="1"/>
    <n v="640718.90974923701"/>
    <n v="96151.596352985813"/>
    <n v="1"/>
    <n v="7.0000000000000007E-2"/>
    <m/>
    <m/>
    <m/>
    <n v="198450.30550014341"/>
    <n v="51918.278883503408"/>
    <n v="987239.09048586967"/>
    <n v="71381.366919503416"/>
    <n v="51722.978883503412"/>
    <n v="1"/>
    <n v="7.0000000000000007E-2"/>
    <m/>
    <m/>
    <m/>
    <n v="53779.302260575983"/>
    <n v="44630.372260575983"/>
    <n v="221514.02032415877"/>
    <n v="51036.072260575987"/>
    <n v="44630.372260575983"/>
    <n v="95666.444521151978"/>
    <n v="1304419.55533118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location ref="A3:B31" firstHeaderRow="1" firstDataRow="1" firstDataCol="1"/>
  <pivotFields count="40">
    <pivotField showAll="0"/>
    <pivotField showAll="0"/>
    <pivotField showAll="0"/>
    <pivotField showAll="0"/>
    <pivotField showAll="0"/>
    <pivotField axis="axisRow" showAll="0">
      <items count="4">
        <item x="0"/>
        <item x="1"/>
        <item x="2"/>
        <item t="default"/>
      </items>
    </pivotField>
    <pivotField showAll="0"/>
    <pivotField axis="axisRow" showAll="0">
      <items count="23">
        <item x="15"/>
        <item x="16"/>
        <item x="0"/>
        <item x="18"/>
        <item x="14"/>
        <item x="5"/>
        <item x="10"/>
        <item x="8"/>
        <item x="13"/>
        <item x="6"/>
        <item x="7"/>
        <item x="12"/>
        <item x="11"/>
        <item x="9"/>
        <item x="4"/>
        <item x="2"/>
        <item x="1"/>
        <item x="3"/>
        <item x="20"/>
        <item x="19"/>
        <item x="17"/>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65" showAll="0"/>
    <pivotField dataField="1" numFmtId="165" showAll="0"/>
  </pivotFields>
  <rowFields count="2">
    <field x="5"/>
    <field x="7"/>
  </rowFields>
  <rowItems count="28">
    <i>
      <x/>
    </i>
    <i r="1">
      <x/>
    </i>
    <i r="1">
      <x v="2"/>
    </i>
    <i r="1">
      <x v="4"/>
    </i>
    <i r="1">
      <x v="5"/>
    </i>
    <i r="1">
      <x v="6"/>
    </i>
    <i r="1">
      <x v="7"/>
    </i>
    <i r="1">
      <x v="8"/>
    </i>
    <i r="1">
      <x v="9"/>
    </i>
    <i r="1">
      <x v="10"/>
    </i>
    <i r="1">
      <x v="11"/>
    </i>
    <i r="1">
      <x v="12"/>
    </i>
    <i r="1">
      <x v="13"/>
    </i>
    <i r="1">
      <x v="14"/>
    </i>
    <i r="1">
      <x v="15"/>
    </i>
    <i r="1">
      <x v="16"/>
    </i>
    <i r="1">
      <x v="17"/>
    </i>
    <i r="1">
      <x v="20"/>
    </i>
    <i>
      <x v="1"/>
    </i>
    <i r="1">
      <x v="1"/>
    </i>
    <i r="1">
      <x v="3"/>
    </i>
    <i r="1">
      <x v="18"/>
    </i>
    <i r="1">
      <x v="19"/>
    </i>
    <i r="1">
      <x v="20"/>
    </i>
    <i>
      <x v="2"/>
    </i>
    <i r="1">
      <x v="20"/>
    </i>
    <i r="1">
      <x v="21"/>
    </i>
    <i t="grand">
      <x/>
    </i>
  </rowItems>
  <colItems count="1">
    <i/>
  </colItems>
  <dataFields count="1">
    <dataField name="Сумма по полю Total _x000a_Jul'18-Dec'20" fld="39"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J7" sqref="J7"/>
    </sheetView>
  </sheetViews>
  <sheetFormatPr defaultRowHeight="15" x14ac:dyDescent="0.25"/>
  <cols>
    <col min="4" max="4" width="12.140625" customWidth="1"/>
    <col min="5" max="5" width="9.5703125" customWidth="1"/>
    <col min="6" max="6" width="10" customWidth="1"/>
    <col min="7" max="7" width="31.140625" customWidth="1"/>
    <col min="9" max="9" width="23.42578125" customWidth="1"/>
    <col min="10" max="10" width="10.28515625" customWidth="1"/>
    <col min="11" max="11" width="34.85546875" customWidth="1"/>
    <col min="12" max="12" width="30.28515625" customWidth="1"/>
  </cols>
  <sheetData>
    <row r="1" spans="1:11" ht="15.75" thickBot="1" x14ac:dyDescent="0.3">
      <c r="A1" t="s">
        <v>54</v>
      </c>
      <c r="D1" s="14" t="s">
        <v>27</v>
      </c>
      <c r="E1" s="14"/>
      <c r="F1" s="14"/>
      <c r="G1" s="14"/>
    </row>
    <row r="2" spans="1:11" x14ac:dyDescent="0.25">
      <c r="D2" s="2" t="s">
        <v>28</v>
      </c>
      <c r="E2" s="2"/>
      <c r="F2" s="2"/>
      <c r="G2" s="2"/>
      <c r="I2" s="25" t="s">
        <v>0</v>
      </c>
    </row>
    <row r="3" spans="1:11" ht="15.75" thickBot="1" x14ac:dyDescent="0.3">
      <c r="I3" s="26"/>
    </row>
    <row r="4" spans="1:11" x14ac:dyDescent="0.25">
      <c r="I4" s="1"/>
    </row>
    <row r="6" spans="1:11" ht="15.75" thickBot="1" x14ac:dyDescent="0.3"/>
    <row r="7" spans="1:11" ht="15.75" thickBot="1" x14ac:dyDescent="0.3">
      <c r="F7" s="51">
        <f>Лист2!I22</f>
        <v>5.9968498281411384E-3</v>
      </c>
      <c r="G7" s="8" t="s">
        <v>10</v>
      </c>
      <c r="I7" s="25" t="s">
        <v>1</v>
      </c>
      <c r="J7" s="51">
        <f>Лист2!I25</f>
        <v>0.34035885607681521</v>
      </c>
      <c r="K7" s="9" t="s">
        <v>17</v>
      </c>
    </row>
    <row r="8" spans="1:11" ht="45.75" thickBot="1" x14ac:dyDescent="0.3">
      <c r="G8" s="11" t="s">
        <v>21</v>
      </c>
      <c r="I8" s="27"/>
      <c r="K8" s="9"/>
    </row>
    <row r="9" spans="1:11" x14ac:dyDescent="0.25">
      <c r="K9" s="9"/>
    </row>
    <row r="10" spans="1:11" x14ac:dyDescent="0.25">
      <c r="H10" s="3" t="s">
        <v>19</v>
      </c>
      <c r="I10" s="4"/>
      <c r="K10" s="9"/>
    </row>
    <row r="11" spans="1:11" x14ac:dyDescent="0.25">
      <c r="H11" s="3"/>
      <c r="I11" s="4"/>
      <c r="K11" s="9"/>
    </row>
    <row r="12" spans="1:11" ht="15.75" thickBot="1" x14ac:dyDescent="0.3"/>
    <row r="13" spans="1:11" ht="15.75" thickBot="1" x14ac:dyDescent="0.3">
      <c r="E13" s="51">
        <f>Лист2!I23</f>
        <v>3.3979347231885134E-3</v>
      </c>
      <c r="F13" s="8" t="s">
        <v>23</v>
      </c>
      <c r="G13" s="10"/>
      <c r="I13" s="28" t="s">
        <v>2</v>
      </c>
    </row>
    <row r="14" spans="1:11" x14ac:dyDescent="0.25">
      <c r="F14" s="3" t="s">
        <v>22</v>
      </c>
      <c r="I14" s="29"/>
      <c r="J14" s="51">
        <f>Лист2!I24</f>
        <v>6.3699986318698831E-2</v>
      </c>
    </row>
    <row r="15" spans="1:11" x14ac:dyDescent="0.25">
      <c r="G15" s="4" t="s">
        <v>19</v>
      </c>
      <c r="I15" s="4"/>
    </row>
    <row r="16" spans="1:11" ht="15.75" thickBot="1" x14ac:dyDescent="0.3">
      <c r="I16" s="4"/>
    </row>
    <row r="17" spans="9:12" ht="15.75" thickBot="1" x14ac:dyDescent="0.3">
      <c r="K17" s="3" t="s">
        <v>20</v>
      </c>
      <c r="L17" s="13" t="s">
        <v>16</v>
      </c>
    </row>
    <row r="18" spans="9:12" ht="15.75" thickBot="1" x14ac:dyDescent="0.3">
      <c r="I18" s="5" t="s">
        <v>13</v>
      </c>
      <c r="L18" s="13" t="s">
        <v>3</v>
      </c>
    </row>
    <row r="19" spans="9:12" ht="30.75" thickBot="1" x14ac:dyDescent="0.3">
      <c r="I19" s="6" t="s">
        <v>18</v>
      </c>
      <c r="L19" s="13" t="s">
        <v>4</v>
      </c>
    </row>
    <row r="20" spans="9:12" ht="30.75" thickBot="1" x14ac:dyDescent="0.3">
      <c r="I20" s="6" t="s">
        <v>14</v>
      </c>
      <c r="L20" s="13" t="s">
        <v>5</v>
      </c>
    </row>
    <row r="21" spans="9:12" ht="30.75" thickBot="1" x14ac:dyDescent="0.3">
      <c r="I21" s="6" t="s">
        <v>24</v>
      </c>
      <c r="L21" s="13" t="s">
        <v>6</v>
      </c>
    </row>
    <row r="22" spans="9:12" ht="30.75" thickBot="1" x14ac:dyDescent="0.3">
      <c r="I22" s="6" t="s">
        <v>25</v>
      </c>
      <c r="L22" s="13" t="s">
        <v>7</v>
      </c>
    </row>
    <row r="23" spans="9:12" ht="30.75" thickBot="1" x14ac:dyDescent="0.3">
      <c r="I23" s="6" t="s">
        <v>26</v>
      </c>
      <c r="L23" s="13" t="s">
        <v>8</v>
      </c>
    </row>
    <row r="24" spans="9:12" ht="30.75" thickBot="1" x14ac:dyDescent="0.3">
      <c r="I24" s="7" t="s">
        <v>15</v>
      </c>
      <c r="L24" s="13" t="s">
        <v>9</v>
      </c>
    </row>
    <row r="25" spans="9:12" ht="30.75" thickBot="1" x14ac:dyDescent="0.3">
      <c r="L25" s="12" t="s">
        <v>12</v>
      </c>
    </row>
    <row r="30" spans="9:12" x14ac:dyDescent="0.25">
      <c r="K30" t="s">
        <v>11</v>
      </c>
    </row>
  </sheetData>
  <mergeCells count="3">
    <mergeCell ref="I2:I3"/>
    <mergeCell ref="I7:I8"/>
    <mergeCell ref="I13:I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8"/>
  <sheetViews>
    <sheetView workbookViewId="0">
      <selection activeCell="M28" sqref="M28"/>
    </sheetView>
  </sheetViews>
  <sheetFormatPr defaultRowHeight="15" x14ac:dyDescent="0.25"/>
  <cols>
    <col min="4" max="4" width="12.140625" customWidth="1"/>
    <col min="5" max="5" width="20.140625" customWidth="1"/>
    <col min="6" max="6" width="4.5703125" customWidth="1"/>
    <col min="7" max="7" width="20.140625" customWidth="1"/>
    <col min="8" max="8" width="4.42578125" customWidth="1"/>
    <col min="9" max="9" width="20.28515625" customWidth="1"/>
    <col min="10" max="10" width="5" customWidth="1"/>
    <col min="11" max="11" width="20.140625" customWidth="1"/>
    <col min="12" max="12" width="4.85546875" customWidth="1"/>
    <col min="13" max="13" width="20.140625" customWidth="1"/>
    <col min="19" max="19" width="11.28515625" customWidth="1"/>
  </cols>
  <sheetData>
    <row r="1" spans="3:19" x14ac:dyDescent="0.25">
      <c r="C1" s="36" t="s">
        <v>29</v>
      </c>
      <c r="D1" s="37"/>
      <c r="E1" s="37"/>
      <c r="F1" s="37"/>
    </row>
    <row r="2" spans="3:19" x14ac:dyDescent="0.25">
      <c r="C2" s="38" t="s">
        <v>28</v>
      </c>
      <c r="D2" s="37"/>
      <c r="E2" s="37"/>
      <c r="F2" s="37"/>
    </row>
    <row r="4" spans="3:19" ht="15.75" thickBot="1" x14ac:dyDescent="0.3"/>
    <row r="5" spans="3:19" x14ac:dyDescent="0.25">
      <c r="I5" s="25" t="s">
        <v>0</v>
      </c>
    </row>
    <row r="6" spans="3:19" ht="15.75" thickBot="1" x14ac:dyDescent="0.3">
      <c r="I6" s="26"/>
    </row>
    <row r="7" spans="3:19" x14ac:dyDescent="0.25">
      <c r="I7" s="1"/>
    </row>
    <row r="9" spans="3:19" ht="15.75" thickBot="1" x14ac:dyDescent="0.3"/>
    <row r="10" spans="3:19" x14ac:dyDescent="0.25">
      <c r="E10" s="39" t="s">
        <v>35</v>
      </c>
      <c r="F10" s="40"/>
      <c r="G10" s="40"/>
      <c r="H10" s="40"/>
      <c r="I10" s="40"/>
      <c r="J10" s="40"/>
      <c r="K10" s="40"/>
      <c r="L10" s="40"/>
      <c r="M10" s="41"/>
      <c r="N10" s="9" t="s">
        <v>30</v>
      </c>
      <c r="S10" s="51">
        <f>Лист2!I11</f>
        <v>0.22574930888042918</v>
      </c>
    </row>
    <row r="11" spans="3:19" ht="15.75" thickBot="1" x14ac:dyDescent="0.3">
      <c r="E11" s="42"/>
      <c r="F11" s="43"/>
      <c r="G11" s="43"/>
      <c r="H11" s="43"/>
      <c r="I11" s="43"/>
      <c r="J11" s="43"/>
      <c r="K11" s="43"/>
      <c r="L11" s="43"/>
      <c r="M11" s="44"/>
      <c r="N11" s="9"/>
    </row>
    <row r="12" spans="3:19" x14ac:dyDescent="0.25">
      <c r="N12" s="9"/>
    </row>
    <row r="13" spans="3:19" x14ac:dyDescent="0.25">
      <c r="E13" s="4"/>
      <c r="G13" s="4"/>
      <c r="H13" s="3"/>
      <c r="I13" s="4"/>
      <c r="K13" s="4"/>
      <c r="M13" s="4"/>
    </row>
    <row r="14" spans="3:19" ht="49.5" customHeight="1" x14ac:dyDescent="0.25">
      <c r="E14" s="45"/>
      <c r="F14" s="45"/>
      <c r="G14" s="45"/>
      <c r="H14" s="45"/>
      <c r="I14" s="45"/>
      <c r="J14" s="45"/>
      <c r="K14" s="45"/>
      <c r="L14" s="45"/>
      <c r="M14" s="45"/>
    </row>
    <row r="16" spans="3:19" x14ac:dyDescent="0.25">
      <c r="E16" s="30" t="s">
        <v>36</v>
      </c>
      <c r="G16" s="30" t="s">
        <v>31</v>
      </c>
      <c r="I16" s="32" t="s">
        <v>32</v>
      </c>
      <c r="K16" s="32" t="s">
        <v>33</v>
      </c>
      <c r="M16" s="34" t="s">
        <v>34</v>
      </c>
    </row>
    <row r="17" spans="5:13" x14ac:dyDescent="0.25">
      <c r="E17" s="31"/>
      <c r="F17" s="3"/>
      <c r="G17" s="31"/>
      <c r="I17" s="33"/>
      <c r="K17" s="33"/>
      <c r="M17" s="35"/>
    </row>
    <row r="18" spans="5:13" x14ac:dyDescent="0.25">
      <c r="G18" s="4"/>
      <c r="I18" s="4"/>
    </row>
    <row r="19" spans="5:13" x14ac:dyDescent="0.25">
      <c r="I19" s="4"/>
    </row>
    <row r="20" spans="5:13" ht="15.75" thickBot="1" x14ac:dyDescent="0.3">
      <c r="K20" s="3"/>
    </row>
    <row r="21" spans="5:13" ht="60" x14ac:dyDescent="0.25">
      <c r="E21" s="16" t="s">
        <v>37</v>
      </c>
      <c r="G21" s="17" t="s">
        <v>38</v>
      </c>
      <c r="I21" s="18" t="s">
        <v>39</v>
      </c>
      <c r="K21" s="18" t="s">
        <v>39</v>
      </c>
      <c r="M21" s="18" t="s">
        <v>39</v>
      </c>
    </row>
    <row r="22" spans="5:13" ht="30" x14ac:dyDescent="0.25">
      <c r="E22" s="19" t="s">
        <v>40</v>
      </c>
      <c r="G22" s="20" t="s">
        <v>39</v>
      </c>
      <c r="I22" s="21" t="s">
        <v>41</v>
      </c>
      <c r="K22" s="19" t="s">
        <v>42</v>
      </c>
      <c r="M22" s="19" t="s">
        <v>42</v>
      </c>
    </row>
    <row r="23" spans="5:13" ht="45" x14ac:dyDescent="0.25">
      <c r="E23" s="22" t="s">
        <v>43</v>
      </c>
      <c r="G23" s="19" t="s">
        <v>42</v>
      </c>
      <c r="I23" s="21" t="s">
        <v>44</v>
      </c>
      <c r="K23" s="22" t="s">
        <v>41</v>
      </c>
      <c r="M23" s="22" t="s">
        <v>45</v>
      </c>
    </row>
    <row r="24" spans="5:13" ht="60.75" thickBot="1" x14ac:dyDescent="0.3">
      <c r="E24" s="23" t="s">
        <v>46</v>
      </c>
      <c r="G24" s="22" t="s">
        <v>47</v>
      </c>
      <c r="I24" s="24" t="s">
        <v>48</v>
      </c>
      <c r="K24" s="22" t="s">
        <v>49</v>
      </c>
      <c r="M24" s="23" t="s">
        <v>50</v>
      </c>
    </row>
    <row r="25" spans="5:13" ht="45" x14ac:dyDescent="0.25">
      <c r="G25" s="19" t="s">
        <v>51</v>
      </c>
      <c r="K25" s="22" t="s">
        <v>52</v>
      </c>
    </row>
    <row r="26" spans="5:13" ht="30.75" thickBot="1" x14ac:dyDescent="0.3">
      <c r="G26" s="23" t="s">
        <v>53</v>
      </c>
      <c r="K26" s="23" t="s">
        <v>47</v>
      </c>
    </row>
    <row r="28" spans="5:13" x14ac:dyDescent="0.25">
      <c r="E28" s="51">
        <f>Лист2!I6</f>
        <v>1.4338985851948911E-2</v>
      </c>
      <c r="G28" s="51">
        <f>Лист2!I7</f>
        <v>9.5771564371781151E-2</v>
      </c>
      <c r="I28" s="51">
        <f>Лист2!I8</f>
        <v>1.6975158133102922E-2</v>
      </c>
      <c r="K28" s="51">
        <f>Лист2!I9</f>
        <v>3.4995064444128955E-2</v>
      </c>
      <c r="M28" s="51">
        <f>Лист2!I10</f>
        <v>5.1970933622358896E-3</v>
      </c>
    </row>
  </sheetData>
  <mergeCells count="10">
    <mergeCell ref="C1:F1"/>
    <mergeCell ref="C2:F2"/>
    <mergeCell ref="I5:I6"/>
    <mergeCell ref="E10:M11"/>
    <mergeCell ref="E14:M14"/>
    <mergeCell ref="E16:E17"/>
    <mergeCell ref="G16:G17"/>
    <mergeCell ref="I16:I17"/>
    <mergeCell ref="K16:K17"/>
    <mergeCell ref="M16:M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abSelected="1" workbookViewId="0">
      <selection activeCell="D29" sqref="D29"/>
    </sheetView>
  </sheetViews>
  <sheetFormatPr defaultRowHeight="15" x14ac:dyDescent="0.25"/>
  <cols>
    <col min="1" max="1" width="30.42578125" bestFit="1" customWidth="1"/>
    <col min="2" max="2" width="28.85546875" customWidth="1"/>
    <col min="7" max="7" width="29.42578125" customWidth="1"/>
    <col min="8" max="8" width="16" customWidth="1"/>
    <col min="9" max="9" width="20.28515625" customWidth="1"/>
    <col min="10" max="10" width="11" bestFit="1" customWidth="1"/>
  </cols>
  <sheetData>
    <row r="3" spans="1:12" x14ac:dyDescent="0.25">
      <c r="A3" t="s">
        <v>55</v>
      </c>
      <c r="B3" t="s">
        <v>56</v>
      </c>
    </row>
    <row r="4" spans="1:12" x14ac:dyDescent="0.25">
      <c r="A4" s="15" t="s">
        <v>57</v>
      </c>
      <c r="B4" s="46">
        <v>3354155.4623671984</v>
      </c>
    </row>
    <row r="5" spans="1:12" x14ac:dyDescent="0.25">
      <c r="A5" s="47" t="s">
        <v>58</v>
      </c>
      <c r="B5" s="46">
        <v>103624.76467029641</v>
      </c>
      <c r="I5" s="48">
        <v>19938984.629999999</v>
      </c>
    </row>
    <row r="6" spans="1:12" x14ac:dyDescent="0.25">
      <c r="A6" s="47" t="s">
        <v>59</v>
      </c>
      <c r="B6" s="46">
        <v>1909587.75</v>
      </c>
      <c r="G6" t="s">
        <v>60</v>
      </c>
      <c r="H6" s="48">
        <f>GETPIVOTDATA("Total 
Jul'18-Dec'20",$A$3,"Component","HIV","Project","NGO's street lawyers project")</f>
        <v>285904.81851179677</v>
      </c>
      <c r="I6" s="49">
        <f>H6/$I$5</f>
        <v>1.4338985851948911E-2</v>
      </c>
    </row>
    <row r="7" spans="1:12" x14ac:dyDescent="0.25">
      <c r="A7" s="47" t="s">
        <v>61</v>
      </c>
      <c r="B7" s="46">
        <v>285904.81851179677</v>
      </c>
      <c r="G7" t="s">
        <v>62</v>
      </c>
      <c r="H7" s="48">
        <f>GETPIVOTDATA("Total 
Jul'18-Dec'20",$A$3,"Component","HIV","Project"," NGO SDP")</f>
        <v>1909587.75</v>
      </c>
      <c r="I7" s="49">
        <f t="shared" ref="I7:I11" si="0">H7/$I$5</f>
        <v>9.5771564371781151E-2</v>
      </c>
    </row>
    <row r="8" spans="1:12" x14ac:dyDescent="0.25">
      <c r="A8" s="47" t="s">
        <v>63</v>
      </c>
      <c r="B8" s="46">
        <v>21035.317112068966</v>
      </c>
      <c r="G8" t="s">
        <v>64</v>
      </c>
      <c r="H8" s="48">
        <f>GETPIVOTDATA("Total 
Jul'18-Dec'20",$A$3,"Component","HIV","Project","OAC")+GETPIVOTDATA("Total 
Jul'18-Dec'20",$A$3,"Component","HIV","Project","OAC, BAC")+GETPIVOTDATA("Total 
Jul'18-Dec'20",$A$3,"Component","HIV","Project","RAC")+GETPIVOTDATA("Total 
Jul'18-Dec'20",$A$3,"Component","HIV","Project","RAC Private lab. (Bonetsky)")+GETPIVOTDATA("Total 
Jul'18-Dec'20",$A$3,"Component","HIV","Project","RAC, OAC")+GETPIVOTDATA("Total 
Jul'18-Dec'20",$A$3,"Component","HIV","Project","RAC, OAC (SSES)")+GETPIVOTDATA("Total 
Jul'18-Dec'20",$A$3,"Component","HIV","Project","RAC, OAC, BAC")+GETPIVOTDATA("Total 
Jul'18-Dec'20",$A$3,"Component","HIV","Project","RAC,BAC")-2244.66</f>
        <v>338467.41710775864</v>
      </c>
      <c r="I8" s="49">
        <f t="shared" si="0"/>
        <v>1.6975158133102922E-2</v>
      </c>
      <c r="J8" s="46"/>
      <c r="L8" s="50"/>
    </row>
    <row r="9" spans="1:12" x14ac:dyDescent="0.25">
      <c r="A9" s="47" t="s">
        <v>65</v>
      </c>
      <c r="B9" s="46">
        <v>10165.979310344828</v>
      </c>
      <c r="G9" t="s">
        <v>66</v>
      </c>
      <c r="H9" s="48">
        <f>GETPIVOTDATA("Total 
Jul'18-Dec'20",$A$3,"Component","HIV","Project","RCN")+GETPIVOTDATA("Total 
Jul'18-Dec'20",$A$3,"Component","HIV","Project","RCN 13 NEPs in prison")+GETPIVOTDATA("Total 
Jul'18-Dec'20",$A$3,"Component","HIV","Project","RCN 13 OST ")+GETPIVOTDATA("Total 
Jul'18-Dec'20",$A$3,"Component","HIV","Project","RCN 6 GOV NEPs ")+GETPIVOTDATA("Total 
Jul'18-Dec'20",$A$3,"Component","HIV","Project","RCN 7 OST in prisons")-5400</f>
        <v>697766.05207734671</v>
      </c>
      <c r="I9" s="49">
        <f t="shared" si="0"/>
        <v>3.4995064444128955E-2</v>
      </c>
      <c r="J9" s="46"/>
    </row>
    <row r="10" spans="1:12" x14ac:dyDescent="0.25">
      <c r="A10" s="47" t="s">
        <v>67</v>
      </c>
      <c r="B10" s="46">
        <v>76147.868685344831</v>
      </c>
      <c r="G10" t="s">
        <v>68</v>
      </c>
      <c r="H10" s="48">
        <f>GETPIVOTDATA("Total 
Jul'18-Dec'20",$A$3,"Component","HIV","Project"," Network HIV")</f>
        <v>103624.76467029641</v>
      </c>
      <c r="I10" s="49">
        <f t="shared" si="0"/>
        <v>5.1970933622358896E-3</v>
      </c>
    </row>
    <row r="11" spans="1:12" x14ac:dyDescent="0.25">
      <c r="A11" s="47" t="s">
        <v>69</v>
      </c>
      <c r="B11" s="46">
        <v>2244.6551724137935</v>
      </c>
      <c r="G11" t="s">
        <v>70</v>
      </c>
      <c r="H11" s="48">
        <v>4501212</v>
      </c>
      <c r="I11" s="49">
        <f t="shared" si="0"/>
        <v>0.22574930888042918</v>
      </c>
    </row>
    <row r="12" spans="1:12" x14ac:dyDescent="0.25">
      <c r="A12" s="47" t="s">
        <v>71</v>
      </c>
      <c r="B12" s="46">
        <v>178930.03336637933</v>
      </c>
      <c r="H12" s="48">
        <f>SUM(H6:H11)</f>
        <v>7836562.8023671983</v>
      </c>
    </row>
    <row r="13" spans="1:12" x14ac:dyDescent="0.25">
      <c r="A13" s="47" t="s">
        <v>72</v>
      </c>
      <c r="B13" s="46">
        <v>26247.639581896554</v>
      </c>
    </row>
    <row r="14" spans="1:12" x14ac:dyDescent="0.25">
      <c r="A14" s="47" t="s">
        <v>73</v>
      </c>
      <c r="B14" s="46">
        <v>12832.155172413793</v>
      </c>
    </row>
    <row r="15" spans="1:12" x14ac:dyDescent="0.25">
      <c r="A15" s="47" t="s">
        <v>74</v>
      </c>
      <c r="B15" s="46">
        <v>13108.428706896551</v>
      </c>
    </row>
    <row r="16" spans="1:12" x14ac:dyDescent="0.25">
      <c r="A16" s="47" t="s">
        <v>75</v>
      </c>
      <c r="B16" s="46">
        <v>164639.12291666667</v>
      </c>
    </row>
    <row r="17" spans="1:9" x14ac:dyDescent="0.25">
      <c r="A17" s="47" t="s">
        <v>76</v>
      </c>
      <c r="B17" s="46">
        <v>51593.839439655167</v>
      </c>
    </row>
    <row r="18" spans="1:9" x14ac:dyDescent="0.25">
      <c r="A18" s="47" t="s">
        <v>77</v>
      </c>
      <c r="B18" s="46">
        <v>212170.78464439654</v>
      </c>
    </row>
    <row r="19" spans="1:9" x14ac:dyDescent="0.25">
      <c r="A19" s="47" t="s">
        <v>78</v>
      </c>
      <c r="B19" s="46">
        <v>199959.27586206896</v>
      </c>
    </row>
    <row r="20" spans="1:9" x14ac:dyDescent="0.25">
      <c r="A20" s="47" t="s">
        <v>79</v>
      </c>
      <c r="B20" s="46">
        <v>74803.029214559385</v>
      </c>
    </row>
    <row r="21" spans="1:9" x14ac:dyDescent="0.25">
      <c r="A21" s="47" t="s">
        <v>1</v>
      </c>
      <c r="B21" s="46">
        <v>11160</v>
      </c>
    </row>
    <row r="22" spans="1:9" x14ac:dyDescent="0.25">
      <c r="A22" s="15" t="s">
        <v>54</v>
      </c>
      <c r="B22" s="46">
        <v>1833646.5473936284</v>
      </c>
      <c r="G22" t="s">
        <v>10</v>
      </c>
      <c r="H22" s="48">
        <f>GETPIVOTDATA("Total 
Jul'18-Dec'20",$A$3,"Component","TB","Project","NGO")</f>
        <v>119571.09655172429</v>
      </c>
      <c r="I22" s="49">
        <f>H22/$I$5</f>
        <v>5.9968498281411384E-3</v>
      </c>
    </row>
    <row r="23" spans="1:9" x14ac:dyDescent="0.25">
      <c r="A23" s="47" t="s">
        <v>80</v>
      </c>
      <c r="B23" s="46">
        <v>67751.368219399068</v>
      </c>
      <c r="G23" t="s">
        <v>11</v>
      </c>
      <c r="H23" s="48">
        <f>GETPIVOTDATA("Total 
Jul'18-Dec'20",$A$3,"Component","TB","Project"," Network TB")</f>
        <v>67751.368219399068</v>
      </c>
      <c r="I23" s="49">
        <f t="shared" ref="I23:I25" si="1">H23/$I$5</f>
        <v>3.3979347231885134E-3</v>
      </c>
    </row>
    <row r="24" spans="1:9" x14ac:dyDescent="0.25">
      <c r="A24" s="47" t="s">
        <v>81</v>
      </c>
      <c r="B24" s="46">
        <v>119571.09655172429</v>
      </c>
      <c r="G24" t="s">
        <v>82</v>
      </c>
      <c r="H24" s="48">
        <f>GETPIVOTDATA("Total 
Jul'18-Dec'20",$A$3,"Component","TB","Project","SR")+GETPIVOTDATA("Total 
Jul'18-Dec'20",$A$3,"Component","TB","Project","TB Centers")</f>
        <v>1270113.0481397463</v>
      </c>
      <c r="I24" s="49">
        <f t="shared" si="1"/>
        <v>6.3699986318698831E-2</v>
      </c>
    </row>
    <row r="25" spans="1:9" x14ac:dyDescent="0.25">
      <c r="A25" s="47" t="s">
        <v>83</v>
      </c>
      <c r="B25" s="46">
        <v>199998.8</v>
      </c>
      <c r="G25" t="s">
        <v>84</v>
      </c>
      <c r="H25" s="48">
        <v>6786410</v>
      </c>
      <c r="I25" s="49">
        <f t="shared" si="1"/>
        <v>0.34035885607681521</v>
      </c>
    </row>
    <row r="26" spans="1:9" x14ac:dyDescent="0.25">
      <c r="A26" s="47" t="s">
        <v>85</v>
      </c>
      <c r="B26" s="46">
        <v>1070114.2481397463</v>
      </c>
      <c r="H26" s="46">
        <f>SUM(H22:H25)</f>
        <v>8243845.5129108699</v>
      </c>
    </row>
    <row r="27" spans="1:9" x14ac:dyDescent="0.25">
      <c r="A27" s="47" t="s">
        <v>1</v>
      </c>
      <c r="B27" s="46">
        <v>376211.03448275867</v>
      </c>
    </row>
    <row r="28" spans="1:9" x14ac:dyDescent="0.25">
      <c r="A28" s="15" t="s">
        <v>86</v>
      </c>
      <c r="B28" s="46">
        <v>14751182.621730074</v>
      </c>
    </row>
    <row r="29" spans="1:9" x14ac:dyDescent="0.25">
      <c r="A29" s="47" t="s">
        <v>1</v>
      </c>
      <c r="B29" s="46">
        <v>11287622.276350334</v>
      </c>
    </row>
    <row r="30" spans="1:9" x14ac:dyDescent="0.25">
      <c r="A30" s="47" t="s">
        <v>86</v>
      </c>
      <c r="B30" s="46">
        <v>3463560.3453797395</v>
      </c>
      <c r="H30" s="46"/>
    </row>
    <row r="31" spans="1:9" x14ac:dyDescent="0.25">
      <c r="A31" s="15" t="s">
        <v>87</v>
      </c>
      <c r="B31" s="46">
        <v>19938984.631490901</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TB</vt:lpstr>
      <vt:lpstr>HIV</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Schelokova</dc:creator>
  <cp:lastModifiedBy>Elena Mikhalchenko</cp:lastModifiedBy>
  <dcterms:created xsi:type="dcterms:W3CDTF">2017-12-20T06:56:07Z</dcterms:created>
  <dcterms:modified xsi:type="dcterms:W3CDTF">2017-12-28T10:01:32Z</dcterms:modified>
</cp:coreProperties>
</file>